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'Лист1'!$A$1:$F$130</definedName>
  </definedNames>
  <calcPr fullCalcOnLoad="1"/>
</workbook>
</file>

<file path=xl/sharedStrings.xml><?xml version="1.0" encoding="utf-8"?>
<sst xmlns="http://schemas.openxmlformats.org/spreadsheetml/2006/main" count="265" uniqueCount="257">
  <si>
    <t>3</t>
  </si>
  <si>
    <t>4</t>
  </si>
  <si>
    <t>НАЛОГИ НА СОВОКУПНЫЙ ДОХОД</t>
  </si>
  <si>
    <t>Единый сельскохозяйственный налог</t>
  </si>
  <si>
    <t>Код</t>
  </si>
  <si>
    <t>000 1 13 00000 00 0000 000</t>
  </si>
  <si>
    <t/>
  </si>
  <si>
    <t>1</t>
  </si>
  <si>
    <t>000 1 00 00000 00 0000 000</t>
  </si>
  <si>
    <t>2</t>
  </si>
  <si>
    <t>НАЛОГИ НА ПРИБЫЛЬ, ДОХОДЫ</t>
  </si>
  <si>
    <t>5</t>
  </si>
  <si>
    <t>Налог на доходы физических лиц</t>
  </si>
  <si>
    <t>6</t>
  </si>
  <si>
    <t>000 1 01 00000 00 0000 000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</si>
  <si>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</si>
  <si>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</si>
  <si>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</si>
  <si>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</si>
  <si>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</si>
  <si>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</si>
  <si>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</si>
  <si>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Плата за негативное воздействие на окружающую среду</t>
  </si>
  <si>
    <t>ГОСУДАРСТВЕННАЯ ПОШЛИНА</t>
  </si>
  <si>
    <t>ДОХОДЫ ОТ ПРОДАЖИ МАТЕРИАЛЬНЫХ И НЕМАТЕРИАЛЬНЫХ АКТИВОВ</t>
  </si>
  <si>
    <t>000 1 14 00000 00 0000 000</t>
  </si>
  <si>
    <t>000 2 00 00000 00 0000 000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</si>
  <si>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</si>
  <si>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</si>
  <si>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</si>
  <si>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</si>
  <si>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</si>
  <si>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</si>
  <si>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</si>
  <si>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</si>
  <si>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</si>
  <si>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</si>
  <si>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</si>
  <si>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</si>
  <si>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</si>
  <si>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</si>
  <si>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</si>
  <si>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&lt;1&gt;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</si>
  <si>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</si>
  <si>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</si>
  <si>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</si>
  <si>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</si>
  <si>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</si>
  <si>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</si>
  <si>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</si>
  <si>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</si>
  <si>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</si>
  <si>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</si>
  <si>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</si>
  <si>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</si>
  <si>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</si>
  <si>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</si>
  <si>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</si>
  <si>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</si>
  <si>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</si>
  <si>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</si>
  <si>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</si>
  <si>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</si>
  <si>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</si>
  <si>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</si>
  <si>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</si>
  <si>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</si>
  <si>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</si>
  <si>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</si>
  <si>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</si>
  <si>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</si>
  <si>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</si>
  <si>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</si>
  <si>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</si>
  <si>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</si>
  <si>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</si>
  <si>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</si>
  <si>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</si>
  <si>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</si>
  <si>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</si>
  <si>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</si>
  <si>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</si>
  <si>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</si>
  <si>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</si>
  <si>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</si>
  <si>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</si>
  <si>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</si>
  <si>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</si>
  <si>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</si>
  <si>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</si>
  <si>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</si>
  <si>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</si>
  <si>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</si>
  <si>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</si>
  <si>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</si>
  <si>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</si>
  <si>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</si>
  <si>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</si>
  <si>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</si>
  <si>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</si>
  <si>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</si>
  <si>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</si>
  <si>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</si>
  <si>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</si>
  <si>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</si>
  <si>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</si>
  <si>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</si>
  <si>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</si>
  <si>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</si>
  <si>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</si>
  <si>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</si>
  <si>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</si>
  <si>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</si>
  <si>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</si>
  <si>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</si>
  <si>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</si>
  <si>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</si>
  <si>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</si>
  <si>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</si>
  <si>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</si>
  <si>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000 2 02 20000 00 0000 150</t>
  </si>
  <si>
    <t>000 2 02 29999 05 0000 150</t>
  </si>
  <si>
    <t>000 2 02 30000 00 0000 150</t>
  </si>
  <si>
    <t>000 2 02 30022 05 0000 150</t>
  </si>
  <si>
    <t>000 2 02 30024 05 0000 150</t>
  </si>
  <si>
    <t>000 2 02 35118 05 0000 150</t>
  </si>
  <si>
    <t>000 2 02 35120 05 0000 150</t>
  </si>
  <si>
    <t>000 2 02 35250 05 0000 150</t>
  </si>
  <si>
    <t>000 2 02 39999 05 0000 150</t>
  </si>
  <si>
    <t>000 2 02 40000 00 0000 150</t>
  </si>
  <si>
    <t>000 2 02 40014 05 0000 150</t>
  </si>
  <si>
    <t>Субсидии на осуществление  мероприятий по обеспечению  питанием обучающихся в муниципальных общеобразовательных организациях</t>
  </si>
  <si>
    <t>000 2 02 15002 05 0000 150</t>
  </si>
  <si>
    <t>Субсидии на осуществление  мероприятий по обеспечению  организации отдыха детей в каникулярное время, включая мероприятия по обеспечению безопасности их жизни и здоровья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</si>
  <si>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</si>
  <si>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</si>
  <si>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</si>
  <si>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</si>
  <si>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</si>
  <si>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</si>
  <si>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</si>
  <si>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</si>
  <si>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</si>
  <si>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</si>
  <si>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000 2 02 27576 05 0000 150</t>
  </si>
  <si>
    <t>&lt;2&gt;</t>
  </si>
  <si>
    <t>Субсидии на реализацию проектов по созданию современного облика сельских территорий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</si>
  <si>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</si>
  <si>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</si>
  <si>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000 2 02 25576 05 0000 150</t>
  </si>
  <si>
    <t>000 2 02 20299 05 0000 150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</si>
  <si>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</si>
  <si>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</si>
  <si>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000 2 02 20302 05 0000 150</t>
  </si>
  <si>
    <t>000 2 02 25519 05 0000 150</t>
  </si>
  <si>
    <t>Субсидии бюджетам муниципальных районов на поддержку отрасли культуры</t>
  </si>
  <si>
    <t>Субсидии на улучшение жилищных условий граждан, проживающих на сельских территориях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</si>
  <si>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</si>
  <si>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</si>
  <si>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</si>
  <si>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000 2 02 49999 05 0000 150</t>
  </si>
  <si>
    <t>Субсидии  на реализацию мероприятий по газификации сельских территорий на условиях софинансирования из федерального бюджета</t>
  </si>
  <si>
    <t>&lt;3&gt;</t>
  </si>
  <si>
    <t>&lt;6&gt;</t>
  </si>
  <si>
    <t>Прочие межбюджетные трансферты на возведение памятника участникам ВОВ в д.Нижняя Иленка Байкаловского района</t>
  </si>
  <si>
    <t>000 2 18 35118 05 0000 150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</si>
  <si>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</si>
  <si>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</si>
  <si>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</si>
  <si>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</si>
  <si>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</si>
  <si>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</si>
  <si>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</si>
  <si>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</si>
  <si>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</si>
  <si>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</si>
  <si>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</si>
  <si>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</si>
  <si>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</si>
  <si>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</si>
  <si>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</si>
  <si>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</si>
  <si>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</si>
  <si>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</si>
  <si>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</si>
  <si>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</si>
  <si>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</si>
  <si>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</si>
  <si>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</si>
  <si>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</si>
  <si>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</si>
  <si>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</si>
  <si>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</si>
  <si>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</si>
  <si>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на реализацию мероприятий по поэтапному внедрению Всероссийского физкультурно-спортивного комплекса «Готов в труду и обороне»</t>
  </si>
  <si>
    <t xml:space="preserve">000 2 02 25497 05 0000 150 </t>
  </si>
  <si>
    <t>Субсидии бюджетам муниципальных районов на реализацию мероприятий по обеспечению жильем молодых семей</t>
  </si>
  <si>
    <t>Субсидии  на реализацию проектов капитального строительства муниципального значения по развитию газификации в д. Вязовка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</si>
  <si>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</si>
  <si>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</si>
  <si>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&lt;4&gt;</t>
  </si>
  <si>
    <t xml:space="preserve"> &lt;5&gt;</t>
  </si>
  <si>
    <t>&lt;7&gt;</t>
  </si>
  <si>
    <t>&lt;8&gt;</t>
  </si>
  <si>
    <t>Субсидии бюджетам муниципальных районов на обеспечение комплексного развития сельских территорий&lt;2&gt;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</si>
  <si>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&lt;3&gt;</t>
  </si>
  <si>
    <t>Прочие субсидии бюджетам муниципальных районов &lt;4&gt;</t>
  </si>
  <si>
    <t>Субвенции бюджетам муниципальных районов на выполнение передаваемых полномочий субъектов Российской Федерации &lt;5&gt;</t>
  </si>
  <si>
    <t>Прочие субвенции бюджетам муниципальных районов &lt;6&gt;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</si>
  <si>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&lt;7&gt;</t>
  </si>
  <si>
    <t>Прочие межбюджетные трансферты, передаваемые бюджетам муниципальных районов &lt;8&gt;</t>
  </si>
  <si>
    <t>Прочие межбюджетные трансферты  на возмещение расходов управляющих организаций на приобретение дезинфицирующих средств</t>
  </si>
  <si>
    <t>67</t>
  </si>
  <si>
    <t>68</t>
  </si>
  <si>
    <t>Прочие межбюджетные трансферты на приобретение надувной сцены для Городищенского Дома культуры</t>
  </si>
  <si>
    <t xml:space="preserve">Субсидии на информатизацию муниципальных библиотек, в том числе комплектование книжных фондов,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 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</si>
  <si>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</si>
  <si>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</si>
  <si>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69</t>
  </si>
  <si>
    <t>70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</si>
  <si>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</si>
  <si>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</si>
  <si>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короновирусной инфекции</t>
  </si>
  <si>
    <t>Прочие межбюджетные трансферты на приобретение устройств (средств) дезинфекции и медицинского контроля для муниципальных организаций в сфере образования в целях профилактики и устранения последствий распространения новой коронавирусной инфекции</t>
  </si>
  <si>
    <t>Прочие межбюджетные трансферты 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</si>
  <si>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000 1 13 02995 05 0000 130</t>
  </si>
  <si>
    <t>Прочие доходы от компенсации затрат бюджетов муниципальных районов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</si>
  <si>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</si>
  <si>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</si>
  <si>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</si>
  <si>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</si>
  <si>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</si>
  <si>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</si>
  <si>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</si>
  <si>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000 1 16 07010 00 0000 140</t>
  </si>
  <si>
    <t>71</t>
  </si>
  <si>
    <t>72</t>
  </si>
  <si>
    <t xml:space="preserve">Свод доходов муниципального бюджета за 2020 год </t>
  </si>
  <si>
    <t>в тыс.руб.</t>
  </si>
  <si>
    <t>в процен-тах</t>
  </si>
  <si>
    <t>Сумма средств, предусмотренных решением о бюджете на 2020 год, тыс.руб.</t>
  </si>
  <si>
    <t>Сумма средств, поступившая в бюджет в 2020 году</t>
  </si>
  <si>
    <t>к решению  Думы Байкаловского муниципального района</t>
  </si>
  <si>
    <t xml:space="preserve"> "Об утверждении отчета об исполнении бюджета </t>
  </si>
  <si>
    <t xml:space="preserve"> Байкаловского муниципального района </t>
  </si>
  <si>
    <t>Свердловской области за 2020 год"</t>
  </si>
  <si>
    <t>Приложение 1</t>
  </si>
  <si>
    <t>000 2 18 05020 05 0000 150</t>
  </si>
  <si>
    <t>Доходы бюджетов муниципальных районов от возврата бюджетными организациями остатков субсидий прошлых лет</t>
  </si>
  <si>
    <t>000 1 17 00000 00 0000 000</t>
  </si>
  <si>
    <t>ПРОЧИЕ НЕНАЛОГОВЫЕ ДОХОДЫ</t>
  </si>
  <si>
    <t>000 1 17 01050 00 0000 180</t>
  </si>
  <si>
    <t>Невыясненные поступления, зачисляемые в бюджеты муниципальных районов</t>
  </si>
  <si>
    <t>57</t>
  </si>
  <si>
    <t>73</t>
  </si>
  <si>
    <t>74</t>
  </si>
  <si>
    <t xml:space="preserve"> № 337 от «31» мая 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</si>
</sst>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0" fontId="9" fillId="0" borderId="10" xfId="0" applyNumberFormat="1" applyFont="1" applyFill="1" applyBorder="1" applyAlignment="1">
      <alignment horizontal="justify" vertical="top" wrapText="1" shrinkToFit="1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horizontal="justify" vertical="top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/>
    </xf>
    <xf numFmtId="179" fontId="4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4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9" fillId="0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179" fontId="10" fillId="0" borderId="10" xfId="0" applyNumberFormat="1" applyFont="1" applyFill="1" applyBorder="1" applyAlignment="1">
      <alignment horizontal="right" vertical="top"/>
    </xf>
    <xf numFmtId="179" fontId="10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179" fontId="9" fillId="0" borderId="10" xfId="0" applyNumberFormat="1" applyFont="1" applyFill="1" applyBorder="1" applyAlignment="1">
      <alignment horizontal="right" vertical="top"/>
    </xf>
    <xf numFmtId="179" fontId="9" fillId="0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justify" vertical="top" wrapText="1" shrinkToFit="1"/>
    </xf>
    <xf numFmtId="0" fontId="9" fillId="0" borderId="10" xfId="0" applyFont="1" applyBorder="1" applyAlignment="1">
      <alignment horizontal="justify" vertical="top" wrapText="1" shrinkToFit="1"/>
    </xf>
    <xf numFmtId="49" fontId="10" fillId="0" borderId="10" xfId="0" applyNumberFormat="1" applyFont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top"/>
    </xf>
    <xf numFmtId="179" fontId="10" fillId="0" borderId="0" xfId="0" applyNumberFormat="1" applyFont="1" applyFill="1" applyBorder="1" applyAlignment="1">
      <alignment vertical="top"/>
    </xf>
    <xf numFmtId="17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179" fontId="9" fillId="0" borderId="11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4" fontId="9" fillId="0" borderId="11" xfId="0" applyNumberFormat="1" applyFont="1" applyFill="1" applyBorder="1" applyAlignment="1">
      <alignment vertical="top"/>
    </xf>
    <xf numFmtId="179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79" fontId="9" fillId="0" borderId="11" xfId="0" applyNumberFormat="1" applyFont="1" applyFill="1" applyBorder="1" applyAlignment="1">
      <alignment horizontal="right" vertical="top"/>
    </xf>
    <xf numFmtId="179" fontId="9" fillId="0" borderId="12" xfId="0" applyNumberFormat="1" applyFont="1" applyFill="1" applyBorder="1" applyAlignment="1">
      <alignment vertical="top"/>
    </xf>
    <xf numFmtId="179" fontId="9" fillId="0" borderId="0" xfId="0" applyNumberFormat="1" applyFont="1" applyFill="1" applyAlignment="1">
      <alignment vertical="top"/>
    </xf>
    <xf numFmtId="179" fontId="9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49" fontId="9" fillId="0" borderId="0" xfId="0" applyNumberFormat="1" applyFont="1" applyFill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 shrinkToFit="1"/>
    </xf>
    <xf numFmtId="4" fontId="9" fillId="0" borderId="1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9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left" vertical="top"/>
    </xf>
    <xf numFmtId="0" fontId="9" fillId="0" borderId="11" xfId="0" applyNumberFormat="1" applyFont="1" applyFill="1" applyBorder="1" applyAlignment="1">
      <alignment horizontal="justify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1\&#1076;&#1072;&#1085;&#1085;&#1099;&#1077;\Users\007d\Desktop\&#1041;&#1102;&#1076;&#1078;&#1077;&#1090;%202019\&#1055;&#1056;&#1054;&#1045;&#1050;&#1058;&#1067;%202019\&#1041;&#1052;&#1056;\2\&#1055;&#1088;&#1080;&#1083;.2%20&#1057;&#1042;&#1054;&#1044;%20&#1044;&#1054;&#1061;&#1054;&#1044;&#1054;&#1042;%20%20&#1052;&#1056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1">
          <cell r="R71" t="str">
    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    </cell>
        </row>
        <row r="72">
          <cell r="Q72" t="str">
            <v>000 2 18 35120 05 0000 150</v>
          </cell>
          <cell r="R72" t="str">
    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    </cell>
        </row>
        <row r="75">
          <cell r="Q75" t="str">
            <v>000 2 19 00000 00 0000 000</v>
          </cell>
          <cell r="R75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7">
          <cell r="Q77" t="str">
            <v>000 2 19 35118 05 0000 150</v>
          </cell>
          <cell r="R77" t="str">
    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    </cell>
        </row>
        <row r="78">
          <cell r="Q78" t="str">
            <v>000 2 19 35120 05 0000 150</v>
          </cell>
          <cell r="R78" t="str">
    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    </cell>
        </row>
        <row r="79">
          <cell r="Q79" t="str">
            <v>000 2 19 35250 05 0000 150</v>
          </cell>
          <cell r="R79" t="str">
            <v>Возврат остатков субвенций на оплату жилищно-коммунальных услуг отдельным категориям граждан из бюджетов муниципальных районов</v>
          </cell>
        </row>
        <row r="80">
          <cell r="Q80" t="str">
            <v>000 2 19 60010 05 0000 150</v>
          </cell>
          <cell r="R80" t="str">
    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9"/>
  <sheetViews>
    <sheetView tabSelected="1" view="pageBreakPreview" zoomScaleNormal="115" zoomScaleSheetLayoutView="100" workbookViewId="0" topLeftCell="A1">
      <selection activeCell="C7" sqref="C7:F7"/>
    </sheetView>
  </sheetViews>
  <sheetFormatPr defaultColWidth="8.875" defaultRowHeight="12.75"/>
  <cols>
    <col min="1" max="1" width="7.00390625" style="9" customWidth="1"/>
    <col min="2" max="2" width="26.125" style="10" customWidth="1"/>
    <col min="3" max="3" width="61.875" style="11" customWidth="1"/>
    <col min="4" max="4" width="13.25390625" style="71" customWidth="1"/>
    <col min="5" max="5" width="11.25390625" style="71" customWidth="1"/>
    <col min="6" max="6" width="10.00390625" style="71" customWidth="1"/>
    <col min="7" max="8" width="8.875" style="8" customWidth="1"/>
    <col min="9" max="9" width="45.375" style="8" customWidth="1"/>
    <col min="10" max="10" width="8.875" style="8" customWidth="1"/>
    <col min="11" max="11" width="23.375" style="8" customWidth="1"/>
    <col min="12" max="12" width="8.875" style="8" customWidth="1"/>
    <col min="13" max="13" width="19.125" style="8" customWidth="1"/>
    <col min="14" max="16384" width="8.875" style="8" customWidth="1"/>
  </cols>
  <sheetData>
    <row r="1" spans="1:9" s="3" customFormat="1" ht="18.75" customHeight="1">
      <c r="A1" s="1"/>
      <c r="B1" s="2"/>
      <c r="C1" s="82" t="s">
        <v>246</v>
      </c>
      <c r="D1" s="82"/>
      <c r="E1" s="82"/>
      <c r="F1" s="82"/>
      <c r="G1" s="43"/>
      <c r="H1" s="43"/>
      <c r="I1" s="43"/>
    </row>
    <row r="2" spans="1:9" s="6" customFormat="1" ht="12.75" customHeight="1">
      <c r="A2" s="4"/>
      <c r="B2" s="5"/>
      <c r="C2" s="83"/>
      <c r="D2" s="83"/>
      <c r="E2" s="83"/>
      <c r="F2" s="83"/>
      <c r="G2" s="42"/>
      <c r="H2" s="42"/>
      <c r="I2" s="42"/>
    </row>
    <row r="3" spans="1:9" s="6" customFormat="1" ht="18.75" customHeight="1">
      <c r="A3" s="41"/>
      <c r="B3" s="41"/>
      <c r="C3" s="77" t="s">
        <v>242</v>
      </c>
      <c r="D3" s="77"/>
      <c r="E3" s="77"/>
      <c r="F3" s="77"/>
      <c r="G3" s="42"/>
      <c r="H3" s="42"/>
      <c r="I3" s="42"/>
    </row>
    <row r="4" spans="1:9" s="6" customFormat="1" ht="16.5" customHeight="1">
      <c r="A4" s="41"/>
      <c r="B4" s="41"/>
      <c r="C4" s="82" t="s">
        <v>256</v>
      </c>
      <c r="D4" s="82"/>
      <c r="E4" s="82"/>
      <c r="F4" s="82"/>
      <c r="G4" s="43"/>
      <c r="H4" s="43"/>
      <c r="I4" s="43"/>
    </row>
    <row r="5" spans="1:9" s="6" customFormat="1" ht="16.5" customHeight="1">
      <c r="A5" s="41"/>
      <c r="B5" s="41"/>
      <c r="C5" s="77" t="s">
        <v>243</v>
      </c>
      <c r="D5" s="77"/>
      <c r="E5" s="77"/>
      <c r="F5" s="77"/>
      <c r="G5" s="42"/>
      <c r="H5" s="42"/>
      <c r="I5" s="42"/>
    </row>
    <row r="6" spans="1:9" s="6" customFormat="1" ht="17.25" customHeight="1">
      <c r="A6" s="41"/>
      <c r="B6" s="41"/>
      <c r="C6" s="77" t="s">
        <v>244</v>
      </c>
      <c r="D6" s="77"/>
      <c r="E6" s="77"/>
      <c r="F6" s="77"/>
      <c r="G6" s="42"/>
      <c r="H6" s="42"/>
      <c r="I6" s="42"/>
    </row>
    <row r="7" spans="1:9" s="6" customFormat="1" ht="17.25" customHeight="1">
      <c r="A7" s="41"/>
      <c r="B7" s="41"/>
      <c r="C7" s="77" t="s">
        <v>245</v>
      </c>
      <c r="D7" s="77"/>
      <c r="E7" s="77"/>
      <c r="F7" s="77"/>
      <c r="G7" s="42"/>
      <c r="H7" s="42"/>
      <c r="I7" s="42"/>
    </row>
    <row r="8" spans="1:6" s="6" customFormat="1" ht="18">
      <c r="A8" s="13"/>
      <c r="B8" s="14"/>
      <c r="C8" s="84"/>
      <c r="D8" s="84"/>
      <c r="E8" s="84"/>
      <c r="F8" s="84"/>
    </row>
    <row r="9" spans="1:6" s="6" customFormat="1" ht="18">
      <c r="A9" s="91" t="s">
        <v>237</v>
      </c>
      <c r="B9" s="91"/>
      <c r="C9" s="91"/>
      <c r="D9" s="91"/>
      <c r="E9" s="91"/>
      <c r="F9" s="91"/>
    </row>
    <row r="10" spans="1:6" s="6" customFormat="1" ht="12.75">
      <c r="A10" s="7"/>
      <c r="B10" s="12"/>
      <c r="C10" s="44"/>
      <c r="D10" s="44"/>
      <c r="E10" s="45"/>
      <c r="F10" s="45"/>
    </row>
    <row r="11" spans="1:6" s="6" customFormat="1" ht="46.5" customHeight="1">
      <c r="A11" s="89" t="s">
        <v>112</v>
      </c>
      <c r="B11" s="89" t="s">
        <v>4</v>
      </c>
      <c r="C11" s="92" t="s">
        <v>27</v>
      </c>
      <c r="D11" s="80" t="s">
        <v>240</v>
      </c>
      <c r="E11" s="79" t="s">
        <v>241</v>
      </c>
      <c r="F11" s="79"/>
    </row>
    <row r="12" spans="1:6" ht="49.5" customHeight="1">
      <c r="A12" s="90"/>
      <c r="B12" s="90"/>
      <c r="C12" s="93"/>
      <c r="D12" s="81"/>
      <c r="E12" s="39" t="s">
        <v>238</v>
      </c>
      <c r="F12" s="40" t="s">
        <v>239</v>
      </c>
    </row>
    <row r="13" spans="1:6" ht="13.5" customHeight="1">
      <c r="A13" s="15" t="s">
        <v>7</v>
      </c>
      <c r="B13" s="15" t="s">
        <v>9</v>
      </c>
      <c r="C13" s="46">
        <v>3</v>
      </c>
      <c r="D13" s="47">
        <v>4</v>
      </c>
      <c r="E13" s="48">
        <v>5</v>
      </c>
      <c r="F13" s="48">
        <v>6</v>
      </c>
    </row>
    <row r="14" spans="1:6" ht="15.75" customHeight="1">
      <c r="A14" s="15" t="s">
        <v>7</v>
      </c>
      <c r="B14" s="15" t="s">
        <v>8</v>
      </c>
      <c r="C14" s="17" t="s">
        <v>38</v>
      </c>
      <c r="D14" s="49">
        <f>SUM(D15,D19,D24,D26,D32,D34,D38,D42,D17)</f>
        <v>154296.8</v>
      </c>
      <c r="E14" s="49">
        <f>SUM(E15,E19,E24,E26,E32,E34,E38,E42,E17,E48)</f>
        <v>157044.59999999998</v>
      </c>
      <c r="F14" s="51">
        <f>E14/D14*100</f>
        <v>101.7808535238579</v>
      </c>
    </row>
    <row r="15" spans="1:6" ht="17.25" customHeight="1">
      <c r="A15" s="16" t="s">
        <v>9</v>
      </c>
      <c r="B15" s="16" t="s">
        <v>14</v>
      </c>
      <c r="C15" s="18" t="s">
        <v>10</v>
      </c>
      <c r="D15" s="52">
        <f>SUM(D16)</f>
        <v>120000</v>
      </c>
      <c r="E15" s="53">
        <f>SUM(E16)</f>
        <v>122608.5</v>
      </c>
      <c r="F15" s="76">
        <f aca="true" t="shared" si="0" ref="F15:F80">E15/D15*100</f>
        <v>102.17375</v>
      </c>
    </row>
    <row r="16" spans="1:6" ht="15.75" customHeight="1">
      <c r="A16" s="16" t="s">
        <v>0</v>
      </c>
      <c r="B16" s="34" t="s">
        <v>30</v>
      </c>
      <c r="C16" s="18" t="s">
        <v>12</v>
      </c>
      <c r="D16" s="52">
        <v>120000</v>
      </c>
      <c r="E16" s="53">
        <v>122608.5</v>
      </c>
      <c r="F16" s="76">
        <f t="shared" si="0"/>
        <v>102.17375</v>
      </c>
    </row>
    <row r="17" spans="1:6" ht="24">
      <c r="A17" s="16" t="s">
        <v>1</v>
      </c>
      <c r="B17" s="16" t="s">
        <v>68</v>
      </c>
      <c r="C17" s="18" t="s">
        <v>57</v>
      </c>
      <c r="D17" s="52">
        <f>SUM(D18)</f>
        <v>4028</v>
      </c>
      <c r="E17" s="53">
        <f>SUM(E18)</f>
        <v>4000.8</v>
      </c>
      <c r="F17" s="76">
        <f t="shared" si="0"/>
        <v>99.32472691161868</v>
      </c>
    </row>
    <row r="18" spans="1:6" ht="24" customHeight="1">
      <c r="A18" s="16" t="s">
        <v>11</v>
      </c>
      <c r="B18" s="16" t="s">
        <v>56</v>
      </c>
      <c r="C18" s="18" t="s">
        <v>58</v>
      </c>
      <c r="D18" s="52">
        <v>4028</v>
      </c>
      <c r="E18" s="53">
        <v>4000.8</v>
      </c>
      <c r="F18" s="76">
        <f t="shared" si="0"/>
        <v>99.32472691161868</v>
      </c>
    </row>
    <row r="19" spans="1:6" ht="15" customHeight="1">
      <c r="A19" s="16" t="s">
        <v>13</v>
      </c>
      <c r="B19" s="16" t="s">
        <v>31</v>
      </c>
      <c r="C19" s="18" t="s">
        <v>2</v>
      </c>
      <c r="D19" s="52">
        <f>SUM(D20:D23)</f>
        <v>9205.4</v>
      </c>
      <c r="E19" s="53">
        <f>SUM(E20:E23)</f>
        <v>9335.9</v>
      </c>
      <c r="F19" s="76">
        <f t="shared" si="0"/>
        <v>101.41764616420797</v>
      </c>
    </row>
    <row r="20" spans="1:6" ht="24" customHeight="1">
      <c r="A20" s="16" t="s">
        <v>74</v>
      </c>
      <c r="B20" s="16" t="s">
        <v>69</v>
      </c>
      <c r="C20" s="18" t="s">
        <v>70</v>
      </c>
      <c r="D20" s="52">
        <v>1970</v>
      </c>
      <c r="E20" s="53">
        <v>1992.5</v>
      </c>
      <c r="F20" s="76">
        <f t="shared" si="0"/>
        <v>101.14213197969544</v>
      </c>
    </row>
    <row r="21" spans="1:6" ht="17.25" customHeight="1">
      <c r="A21" s="16" t="s">
        <v>75</v>
      </c>
      <c r="B21" s="16" t="s">
        <v>32</v>
      </c>
      <c r="C21" s="18" t="s">
        <v>28</v>
      </c>
      <c r="D21" s="52">
        <v>6080</v>
      </c>
      <c r="E21" s="53">
        <v>6129.7</v>
      </c>
      <c r="F21" s="76">
        <f t="shared" si="0"/>
        <v>100.81743421052632</v>
      </c>
    </row>
    <row r="22" spans="1:6" ht="15.75" customHeight="1">
      <c r="A22" s="16" t="s">
        <v>76</v>
      </c>
      <c r="B22" s="16" t="s">
        <v>33</v>
      </c>
      <c r="C22" s="18" t="s">
        <v>3</v>
      </c>
      <c r="D22" s="52">
        <v>855.4</v>
      </c>
      <c r="E22" s="53">
        <v>859.9</v>
      </c>
      <c r="F22" s="76">
        <f t="shared" si="0"/>
        <v>100.52606967500583</v>
      </c>
    </row>
    <row r="23" spans="1:6" ht="24">
      <c r="A23" s="16" t="s">
        <v>77</v>
      </c>
      <c r="B23" s="16" t="s">
        <v>138</v>
      </c>
      <c r="C23" s="18" t="s">
        <v>139</v>
      </c>
      <c r="D23" s="52">
        <v>300</v>
      </c>
      <c r="E23" s="53">
        <v>353.8</v>
      </c>
      <c r="F23" s="76">
        <f t="shared" si="0"/>
        <v>117.93333333333334</v>
      </c>
    </row>
    <row r="24" spans="1:6" ht="12.75">
      <c r="A24" s="16" t="s">
        <v>78</v>
      </c>
      <c r="B24" s="16" t="s">
        <v>15</v>
      </c>
      <c r="C24" s="18" t="s">
        <v>23</v>
      </c>
      <c r="D24" s="52">
        <f>SUM(D25:D25)</f>
        <v>1300</v>
      </c>
      <c r="E24" s="53">
        <f>SUM(E25)</f>
        <v>1298.5</v>
      </c>
      <c r="F24" s="76">
        <f t="shared" si="0"/>
        <v>99.88461538461539</v>
      </c>
    </row>
    <row r="25" spans="1:6" ht="36" customHeight="1">
      <c r="A25" s="16" t="s">
        <v>79</v>
      </c>
      <c r="B25" s="16" t="s">
        <v>34</v>
      </c>
      <c r="C25" s="18" t="s">
        <v>53</v>
      </c>
      <c r="D25" s="52">
        <v>1300</v>
      </c>
      <c r="E25" s="53">
        <v>1298.5</v>
      </c>
      <c r="F25" s="76">
        <f t="shared" si="0"/>
        <v>99.88461538461539</v>
      </c>
    </row>
    <row r="26" spans="1:6" ht="24">
      <c r="A26" s="16" t="s">
        <v>80</v>
      </c>
      <c r="B26" s="16" t="s">
        <v>16</v>
      </c>
      <c r="C26" s="18" t="s">
        <v>17</v>
      </c>
      <c r="D26" s="52">
        <f>SUM(D27:D31)</f>
        <v>2978.4</v>
      </c>
      <c r="E26" s="52">
        <f>SUM(E27:E31)</f>
        <v>3109.2000000000003</v>
      </c>
      <c r="F26" s="76">
        <f t="shared" si="0"/>
        <v>104.39161966156325</v>
      </c>
    </row>
    <row r="27" spans="1:6" ht="58.5" customHeight="1">
      <c r="A27" s="16" t="s">
        <v>81</v>
      </c>
      <c r="B27" s="16" t="s">
        <v>109</v>
      </c>
      <c r="C27" s="18" t="s">
        <v>113</v>
      </c>
      <c r="D27" s="52">
        <v>1700</v>
      </c>
      <c r="E27" s="53">
        <v>1823.2</v>
      </c>
      <c r="F27" s="76">
        <f t="shared" si="0"/>
        <v>107.2470588235294</v>
      </c>
    </row>
    <row r="28" spans="1:6" ht="47.25" customHeight="1">
      <c r="A28" s="16" t="s">
        <v>82</v>
      </c>
      <c r="B28" s="16" t="s">
        <v>40</v>
      </c>
      <c r="C28" s="18" t="s">
        <v>43</v>
      </c>
      <c r="D28" s="52">
        <v>66</v>
      </c>
      <c r="E28" s="53">
        <v>66.7</v>
      </c>
      <c r="F28" s="76">
        <f t="shared" si="0"/>
        <v>101.06060606060608</v>
      </c>
    </row>
    <row r="29" spans="1:6" ht="48" customHeight="1">
      <c r="A29" s="16" t="s">
        <v>83</v>
      </c>
      <c r="B29" s="16" t="s">
        <v>35</v>
      </c>
      <c r="C29" s="18" t="s">
        <v>44</v>
      </c>
      <c r="D29" s="52">
        <v>312.5</v>
      </c>
      <c r="E29" s="53">
        <v>312.5</v>
      </c>
      <c r="F29" s="76">
        <f t="shared" si="0"/>
        <v>100</v>
      </c>
    </row>
    <row r="30" spans="1:6" ht="24.75" customHeight="1">
      <c r="A30" s="16" t="s">
        <v>84</v>
      </c>
      <c r="B30" s="16" t="s">
        <v>71</v>
      </c>
      <c r="C30" s="18" t="s">
        <v>64</v>
      </c>
      <c r="D30" s="52">
        <v>848.1</v>
      </c>
      <c r="E30" s="53">
        <v>855</v>
      </c>
      <c r="F30" s="76">
        <f t="shared" si="0"/>
        <v>100.81358330385568</v>
      </c>
    </row>
    <row r="31" spans="1:6" ht="35.25" customHeight="1">
      <c r="A31" s="16" t="s">
        <v>85</v>
      </c>
      <c r="B31" s="16" t="s">
        <v>59</v>
      </c>
      <c r="C31" s="18" t="s">
        <v>60</v>
      </c>
      <c r="D31" s="52">
        <v>51.8</v>
      </c>
      <c r="E31" s="53">
        <v>51.8</v>
      </c>
      <c r="F31" s="76">
        <f t="shared" si="0"/>
        <v>100</v>
      </c>
    </row>
    <row r="32" spans="1:6" ht="12.75">
      <c r="A32" s="16" t="s">
        <v>86</v>
      </c>
      <c r="B32" s="16" t="s">
        <v>19</v>
      </c>
      <c r="C32" s="18" t="s">
        <v>18</v>
      </c>
      <c r="D32" s="52">
        <f>SUM(D33)</f>
        <v>133</v>
      </c>
      <c r="E32" s="53">
        <f>SUM(E33)</f>
        <v>129.3</v>
      </c>
      <c r="F32" s="76">
        <f t="shared" si="0"/>
        <v>97.21804511278197</v>
      </c>
    </row>
    <row r="33" spans="1:6" ht="15.75" customHeight="1">
      <c r="A33" s="16" t="s">
        <v>87</v>
      </c>
      <c r="B33" s="16" t="s">
        <v>36</v>
      </c>
      <c r="C33" s="18" t="s">
        <v>22</v>
      </c>
      <c r="D33" s="52">
        <v>133</v>
      </c>
      <c r="E33" s="53">
        <v>129.3</v>
      </c>
      <c r="F33" s="76">
        <f t="shared" si="0"/>
        <v>97.21804511278197</v>
      </c>
    </row>
    <row r="34" spans="1:6" ht="24">
      <c r="A34" s="16" t="s">
        <v>88</v>
      </c>
      <c r="B34" s="16" t="s">
        <v>5</v>
      </c>
      <c r="C34" s="18" t="s">
        <v>72</v>
      </c>
      <c r="D34" s="52">
        <f>SUM(D35:D37)</f>
        <v>12589.4</v>
      </c>
      <c r="E34" s="52">
        <f>SUM(E35:E37)</f>
        <v>12545.1</v>
      </c>
      <c r="F34" s="76">
        <f t="shared" si="0"/>
        <v>99.64811666957918</v>
      </c>
    </row>
    <row r="35" spans="1:6" ht="25.5" customHeight="1">
      <c r="A35" s="16" t="s">
        <v>89</v>
      </c>
      <c r="B35" s="16" t="s">
        <v>49</v>
      </c>
      <c r="C35" s="18" t="s">
        <v>50</v>
      </c>
      <c r="D35" s="52">
        <v>11754.9</v>
      </c>
      <c r="E35" s="53">
        <v>11687.5</v>
      </c>
      <c r="F35" s="76">
        <f t="shared" si="0"/>
        <v>99.42662208951161</v>
      </c>
    </row>
    <row r="36" spans="1:6" ht="24">
      <c r="A36" s="16" t="s">
        <v>90</v>
      </c>
      <c r="B36" s="16" t="s">
        <v>51</v>
      </c>
      <c r="C36" s="18" t="s">
        <v>52</v>
      </c>
      <c r="D36" s="52">
        <v>495</v>
      </c>
      <c r="E36" s="53">
        <v>520.6</v>
      </c>
      <c r="F36" s="76">
        <f t="shared" si="0"/>
        <v>105.17171717171718</v>
      </c>
    </row>
    <row r="37" spans="1:6" ht="17.25" customHeight="1">
      <c r="A37" s="16" t="s">
        <v>91</v>
      </c>
      <c r="B37" s="16" t="s">
        <v>225</v>
      </c>
      <c r="C37" s="18" t="s">
        <v>226</v>
      </c>
      <c r="D37" s="52">
        <v>339.5</v>
      </c>
      <c r="E37" s="53">
        <v>337</v>
      </c>
      <c r="F37" s="76">
        <f t="shared" si="0"/>
        <v>99.26362297496318</v>
      </c>
    </row>
    <row r="38" spans="1:6" ht="15" customHeight="1">
      <c r="A38" s="16" t="s">
        <v>92</v>
      </c>
      <c r="B38" s="16" t="s">
        <v>25</v>
      </c>
      <c r="C38" s="18" t="s">
        <v>24</v>
      </c>
      <c r="D38" s="52">
        <f>SUM(D39:D41)</f>
        <v>562.6</v>
      </c>
      <c r="E38" s="52">
        <f>SUM(E39:E41)</f>
        <v>552.3</v>
      </c>
      <c r="F38" s="76">
        <f t="shared" si="0"/>
        <v>98.1692143618912</v>
      </c>
    </row>
    <row r="39" spans="1:6" ht="61.5" customHeight="1">
      <c r="A39" s="16" t="s">
        <v>93</v>
      </c>
      <c r="B39" s="16" t="s">
        <v>116</v>
      </c>
      <c r="C39" s="18" t="s">
        <v>115</v>
      </c>
      <c r="D39" s="52">
        <v>174.6</v>
      </c>
      <c r="E39" s="53">
        <v>174.6</v>
      </c>
      <c r="F39" s="76">
        <f t="shared" si="0"/>
        <v>100</v>
      </c>
    </row>
    <row r="40" spans="1:6" ht="34.5" customHeight="1">
      <c r="A40" s="16" t="s">
        <v>94</v>
      </c>
      <c r="B40" s="16" t="s">
        <v>110</v>
      </c>
      <c r="C40" s="19" t="s">
        <v>114</v>
      </c>
      <c r="D40" s="52">
        <v>380</v>
      </c>
      <c r="E40" s="53">
        <v>369.8</v>
      </c>
      <c r="F40" s="76">
        <f t="shared" si="0"/>
        <v>97.3157894736842</v>
      </c>
    </row>
    <row r="41" spans="1:6" ht="36" customHeight="1">
      <c r="A41" s="16" t="s">
        <v>95</v>
      </c>
      <c r="B41" s="16" t="s">
        <v>45</v>
      </c>
      <c r="C41" s="19" t="s">
        <v>137</v>
      </c>
      <c r="D41" s="52">
        <v>8</v>
      </c>
      <c r="E41" s="53">
        <v>7.9</v>
      </c>
      <c r="F41" s="76">
        <f t="shared" si="0"/>
        <v>98.75</v>
      </c>
    </row>
    <row r="42" spans="1:6" ht="12.75">
      <c r="A42" s="16" t="s">
        <v>96</v>
      </c>
      <c r="B42" s="16" t="s">
        <v>21</v>
      </c>
      <c r="C42" s="18" t="s">
        <v>20</v>
      </c>
      <c r="D42" s="52">
        <f>SUM(D43:D47)</f>
        <v>3500.0000000000005</v>
      </c>
      <c r="E42" s="53">
        <f>SUM(E43:E47)</f>
        <v>3488.6</v>
      </c>
      <c r="F42" s="76">
        <f t="shared" si="0"/>
        <v>99.6742857142857</v>
      </c>
    </row>
    <row r="43" spans="1:6" ht="27" customHeight="1">
      <c r="A43" s="16" t="s">
        <v>97</v>
      </c>
      <c r="B43" s="16" t="s">
        <v>228</v>
      </c>
      <c r="C43" s="18" t="s">
        <v>227</v>
      </c>
      <c r="D43" s="52">
        <v>331</v>
      </c>
      <c r="E43" s="53">
        <v>334.7</v>
      </c>
      <c r="F43" s="76">
        <f t="shared" si="0"/>
        <v>101.11782477341389</v>
      </c>
    </row>
    <row r="44" spans="1:6" ht="38.25" customHeight="1">
      <c r="A44" s="16" t="s">
        <v>98</v>
      </c>
      <c r="B44" s="16" t="s">
        <v>135</v>
      </c>
      <c r="C44" s="18" t="s">
        <v>134</v>
      </c>
      <c r="D44" s="52">
        <v>3</v>
      </c>
      <c r="E44" s="53">
        <v>3</v>
      </c>
      <c r="F44" s="76">
        <f t="shared" si="0"/>
        <v>100</v>
      </c>
    </row>
    <row r="45" spans="1:6" ht="36.75" customHeight="1">
      <c r="A45" s="16" t="s">
        <v>99</v>
      </c>
      <c r="B45" s="16" t="s">
        <v>234</v>
      </c>
      <c r="C45" s="18" t="s">
        <v>229</v>
      </c>
      <c r="D45" s="52">
        <v>2681.3</v>
      </c>
      <c r="E45" s="53">
        <v>2682.7</v>
      </c>
      <c r="F45" s="76">
        <f t="shared" si="0"/>
        <v>100.05221347853652</v>
      </c>
    </row>
    <row r="46" spans="1:6" ht="15" customHeight="1">
      <c r="A46" s="16" t="s">
        <v>100</v>
      </c>
      <c r="B46" s="16" t="s">
        <v>230</v>
      </c>
      <c r="C46" s="18" t="s">
        <v>231</v>
      </c>
      <c r="D46" s="52">
        <v>264.8</v>
      </c>
      <c r="E46" s="53">
        <v>263.3</v>
      </c>
      <c r="F46" s="76">
        <f t="shared" si="0"/>
        <v>99.43353474320242</v>
      </c>
    </row>
    <row r="47" spans="1:6" ht="14.25" customHeight="1">
      <c r="A47" s="16" t="s">
        <v>101</v>
      </c>
      <c r="B47" s="16" t="s">
        <v>232</v>
      </c>
      <c r="C47" s="18" t="s">
        <v>233</v>
      </c>
      <c r="D47" s="52">
        <v>219.9</v>
      </c>
      <c r="E47" s="53">
        <v>204.9</v>
      </c>
      <c r="F47" s="76">
        <f t="shared" si="0"/>
        <v>93.1787175989086</v>
      </c>
    </row>
    <row r="48" spans="1:6" ht="14.25" customHeight="1">
      <c r="A48" s="16" t="s">
        <v>102</v>
      </c>
      <c r="B48" s="74" t="s">
        <v>249</v>
      </c>
      <c r="C48" s="75" t="s">
        <v>250</v>
      </c>
      <c r="D48" s="52">
        <f>D49</f>
        <v>0</v>
      </c>
      <c r="E48" s="52">
        <f>E49</f>
        <v>-23.6</v>
      </c>
      <c r="F48" s="76"/>
    </row>
    <row r="49" spans="1:6" ht="24.75" customHeight="1">
      <c r="A49" s="16" t="s">
        <v>103</v>
      </c>
      <c r="B49" s="74" t="s">
        <v>251</v>
      </c>
      <c r="C49" s="75" t="s">
        <v>252</v>
      </c>
      <c r="D49" s="52"/>
      <c r="E49" s="53">
        <v>-23.6</v>
      </c>
      <c r="F49" s="51"/>
    </row>
    <row r="50" spans="1:6" ht="15.75" customHeight="1">
      <c r="A50" s="15" t="s">
        <v>104</v>
      </c>
      <c r="B50" s="15" t="s">
        <v>26</v>
      </c>
      <c r="C50" s="17" t="s">
        <v>61</v>
      </c>
      <c r="D50" s="49">
        <f>SUM(D51,D77,D82)</f>
        <v>974416.3</v>
      </c>
      <c r="E50" s="49">
        <f>SUM(E51,E77,E82)</f>
        <v>970260.7999999998</v>
      </c>
      <c r="F50" s="51">
        <f t="shared" si="0"/>
        <v>99.57353956414725</v>
      </c>
    </row>
    <row r="51" spans="1:6" ht="24">
      <c r="A51" s="15" t="s">
        <v>105</v>
      </c>
      <c r="B51" s="15" t="s">
        <v>62</v>
      </c>
      <c r="C51" s="17" t="s">
        <v>46</v>
      </c>
      <c r="D51" s="49">
        <f>SUM(D52,D55,D65,D73,)</f>
        <v>1021345.8</v>
      </c>
      <c r="E51" s="49">
        <f>SUM(E52,E55,E65,E73,)</f>
        <v>1017187.2999999998</v>
      </c>
      <c r="F51" s="51">
        <f t="shared" si="0"/>
        <v>99.59284113176945</v>
      </c>
    </row>
    <row r="52" spans="1:6" ht="32.25" customHeight="1">
      <c r="A52" s="16" t="s">
        <v>166</v>
      </c>
      <c r="B52" s="16" t="s">
        <v>118</v>
      </c>
      <c r="C52" s="18" t="s">
        <v>106</v>
      </c>
      <c r="D52" s="52">
        <f>SUM(D53:D54)</f>
        <v>367453</v>
      </c>
      <c r="E52" s="53">
        <f>SUM(E53:E54)</f>
        <v>367453</v>
      </c>
      <c r="F52" s="76">
        <f t="shared" si="0"/>
        <v>100</v>
      </c>
    </row>
    <row r="53" spans="1:6" ht="24" customHeight="1">
      <c r="A53" s="16" t="s">
        <v>167</v>
      </c>
      <c r="B53" s="16" t="s">
        <v>119</v>
      </c>
      <c r="C53" s="18" t="s">
        <v>193</v>
      </c>
      <c r="D53" s="52">
        <v>199569</v>
      </c>
      <c r="E53" s="53">
        <v>199569</v>
      </c>
      <c r="F53" s="76">
        <f t="shared" si="0"/>
        <v>100</v>
      </c>
    </row>
    <row r="54" spans="1:6" ht="24" customHeight="1">
      <c r="A54" s="16" t="s">
        <v>168</v>
      </c>
      <c r="B54" s="16" t="s">
        <v>132</v>
      </c>
      <c r="C54" s="18" t="s">
        <v>136</v>
      </c>
      <c r="D54" s="52">
        <v>167884</v>
      </c>
      <c r="E54" s="53">
        <v>167884</v>
      </c>
      <c r="F54" s="76">
        <f t="shared" si="0"/>
        <v>100</v>
      </c>
    </row>
    <row r="55" spans="1:6" ht="24">
      <c r="A55" s="16" t="s">
        <v>169</v>
      </c>
      <c r="B55" s="16" t="s">
        <v>120</v>
      </c>
      <c r="C55" s="18" t="s">
        <v>73</v>
      </c>
      <c r="D55" s="52">
        <f>SUM(D56:D64)</f>
        <v>348318.5</v>
      </c>
      <c r="E55" s="52">
        <f>SUM(E56:E64)</f>
        <v>346466.5999999999</v>
      </c>
      <c r="F55" s="76">
        <f t="shared" si="0"/>
        <v>99.46833142655355</v>
      </c>
    </row>
    <row r="56" spans="1:6" ht="24">
      <c r="A56" s="16" t="s">
        <v>170</v>
      </c>
      <c r="B56" s="16" t="s">
        <v>198</v>
      </c>
      <c r="C56" s="18" t="s">
        <v>199</v>
      </c>
      <c r="D56" s="52">
        <f>SUM(D90)</f>
        <v>14618.5</v>
      </c>
      <c r="E56" s="52">
        <f>SUM(E90)</f>
        <v>14618.4</v>
      </c>
      <c r="F56" s="76">
        <f t="shared" si="0"/>
        <v>99.99931593528748</v>
      </c>
    </row>
    <row r="57" spans="1:6" ht="73.5" customHeight="1">
      <c r="A57" s="16" t="s">
        <v>171</v>
      </c>
      <c r="B57" s="16" t="s">
        <v>150</v>
      </c>
      <c r="C57" s="18" t="s">
        <v>151</v>
      </c>
      <c r="D57" s="52">
        <v>25782.3</v>
      </c>
      <c r="E57" s="53">
        <v>25782.3</v>
      </c>
      <c r="F57" s="76">
        <f t="shared" si="0"/>
        <v>100</v>
      </c>
    </row>
    <row r="58" spans="1:6" ht="60">
      <c r="A58" s="16" t="s">
        <v>172</v>
      </c>
      <c r="B58" s="16" t="s">
        <v>153</v>
      </c>
      <c r="C58" s="18" t="s">
        <v>152</v>
      </c>
      <c r="D58" s="52">
        <v>1810.7</v>
      </c>
      <c r="E58" s="53">
        <v>1810.7</v>
      </c>
      <c r="F58" s="76">
        <f t="shared" si="0"/>
        <v>100</v>
      </c>
    </row>
    <row r="59" spans="1:6" ht="48">
      <c r="A59" s="16" t="s">
        <v>173</v>
      </c>
      <c r="B59" s="16" t="s">
        <v>217</v>
      </c>
      <c r="C59" s="18" t="s">
        <v>216</v>
      </c>
      <c r="D59" s="52">
        <v>3325.8</v>
      </c>
      <c r="E59" s="53">
        <v>2734.3</v>
      </c>
      <c r="F59" s="76">
        <f t="shared" si="0"/>
        <v>82.21480546034037</v>
      </c>
    </row>
    <row r="60" spans="1:6" ht="24">
      <c r="A60" s="16" t="s">
        <v>174</v>
      </c>
      <c r="B60" s="16" t="s">
        <v>195</v>
      </c>
      <c r="C60" s="18" t="s">
        <v>196</v>
      </c>
      <c r="D60" s="52">
        <v>623.8</v>
      </c>
      <c r="E60" s="53">
        <v>623.8</v>
      </c>
      <c r="F60" s="76">
        <f t="shared" si="0"/>
        <v>100</v>
      </c>
    </row>
    <row r="61" spans="1:6" ht="24">
      <c r="A61" s="16" t="s">
        <v>175</v>
      </c>
      <c r="B61" s="16" t="s">
        <v>154</v>
      </c>
      <c r="C61" s="18" t="s">
        <v>155</v>
      </c>
      <c r="D61" s="52">
        <v>175.2</v>
      </c>
      <c r="E61" s="53">
        <v>175.2</v>
      </c>
      <c r="F61" s="76">
        <f t="shared" si="0"/>
        <v>100</v>
      </c>
    </row>
    <row r="62" spans="1:6" ht="24">
      <c r="A62" s="16" t="s">
        <v>176</v>
      </c>
      <c r="B62" s="16" t="s">
        <v>149</v>
      </c>
      <c r="C62" s="18" t="s">
        <v>204</v>
      </c>
      <c r="D62" s="52">
        <f>SUM(D93:D93)</f>
        <v>5180.4</v>
      </c>
      <c r="E62" s="53">
        <f>SUM(E93:E93)</f>
        <v>5180.4</v>
      </c>
      <c r="F62" s="76">
        <f t="shared" si="0"/>
        <v>100</v>
      </c>
    </row>
    <row r="63" spans="1:6" ht="48">
      <c r="A63" s="16" t="s">
        <v>177</v>
      </c>
      <c r="B63" s="16" t="s">
        <v>144</v>
      </c>
      <c r="C63" s="18" t="s">
        <v>205</v>
      </c>
      <c r="D63" s="52">
        <f>SUM(D96:D97)</f>
        <v>282009.8</v>
      </c>
      <c r="E63" s="53">
        <f>SUM(E96:E97)</f>
        <v>281269.69999999995</v>
      </c>
      <c r="F63" s="76">
        <f t="shared" si="0"/>
        <v>99.73756231166433</v>
      </c>
    </row>
    <row r="64" spans="1:6" ht="14.25" customHeight="1">
      <c r="A64" s="16" t="s">
        <v>178</v>
      </c>
      <c r="B64" s="16" t="s">
        <v>121</v>
      </c>
      <c r="C64" s="18" t="s">
        <v>206</v>
      </c>
      <c r="D64" s="52">
        <f>SUM(D100:D105)</f>
        <v>14792</v>
      </c>
      <c r="E64" s="52">
        <f>SUM(E100:E105)</f>
        <v>14271.8</v>
      </c>
      <c r="F64" s="76">
        <f t="shared" si="0"/>
        <v>96.48323418063818</v>
      </c>
    </row>
    <row r="65" spans="1:6" ht="25.5" customHeight="1">
      <c r="A65" s="16" t="s">
        <v>179</v>
      </c>
      <c r="B65" s="16" t="s">
        <v>122</v>
      </c>
      <c r="C65" s="18" t="s">
        <v>107</v>
      </c>
      <c r="D65" s="52">
        <f>SUM(D66:D72)</f>
        <v>288131.4</v>
      </c>
      <c r="E65" s="53">
        <f>SUM(E66:E72)</f>
        <v>286640.2</v>
      </c>
      <c r="F65" s="76">
        <f t="shared" si="0"/>
        <v>99.48245835059976</v>
      </c>
    </row>
    <row r="66" spans="1:6" ht="25.5" customHeight="1">
      <c r="A66" s="16" t="s">
        <v>180</v>
      </c>
      <c r="B66" s="16" t="s">
        <v>123</v>
      </c>
      <c r="C66" s="18" t="s">
        <v>108</v>
      </c>
      <c r="D66" s="52">
        <v>3776.8</v>
      </c>
      <c r="E66" s="53">
        <v>3499.7</v>
      </c>
      <c r="F66" s="76">
        <f t="shared" si="0"/>
        <v>92.66310103791568</v>
      </c>
    </row>
    <row r="67" spans="1:6" ht="24">
      <c r="A67" s="16" t="s">
        <v>181</v>
      </c>
      <c r="B67" s="16" t="s">
        <v>124</v>
      </c>
      <c r="C67" s="18" t="s">
        <v>207</v>
      </c>
      <c r="D67" s="52">
        <f>SUM(D108:D113)</f>
        <v>69320</v>
      </c>
      <c r="E67" s="53">
        <f>SUM(E108:E113)</f>
        <v>68480</v>
      </c>
      <c r="F67" s="76">
        <f t="shared" si="0"/>
        <v>98.78822850548183</v>
      </c>
    </row>
    <row r="68" spans="1:6" ht="34.5" customHeight="1">
      <c r="A68" s="16" t="s">
        <v>182</v>
      </c>
      <c r="B68" s="16" t="s">
        <v>125</v>
      </c>
      <c r="C68" s="21" t="s">
        <v>39</v>
      </c>
      <c r="D68" s="52">
        <f>949.1+126.1</f>
        <v>1075.2</v>
      </c>
      <c r="E68" s="53">
        <v>1075.2</v>
      </c>
      <c r="F68" s="76">
        <f t="shared" si="0"/>
        <v>100</v>
      </c>
    </row>
    <row r="69" spans="1:6" ht="46.5" customHeight="1">
      <c r="A69" s="16" t="s">
        <v>183</v>
      </c>
      <c r="B69" s="16" t="s">
        <v>126</v>
      </c>
      <c r="C69" s="22" t="s">
        <v>111</v>
      </c>
      <c r="D69" s="52">
        <v>2.4</v>
      </c>
      <c r="E69" s="53">
        <v>2.4</v>
      </c>
      <c r="F69" s="76">
        <f t="shared" si="0"/>
        <v>100</v>
      </c>
    </row>
    <row r="70" spans="1:6" ht="25.5" customHeight="1">
      <c r="A70" s="16" t="s">
        <v>253</v>
      </c>
      <c r="B70" s="16" t="s">
        <v>127</v>
      </c>
      <c r="C70" s="18" t="s">
        <v>47</v>
      </c>
      <c r="D70" s="52">
        <v>5182.9</v>
      </c>
      <c r="E70" s="53">
        <v>4808.8</v>
      </c>
      <c r="F70" s="76">
        <f t="shared" si="0"/>
        <v>92.78203322464257</v>
      </c>
    </row>
    <row r="71" spans="1:6" ht="37.5" customHeight="1">
      <c r="A71" s="16" t="s">
        <v>184</v>
      </c>
      <c r="B71" s="16" t="s">
        <v>158</v>
      </c>
      <c r="C71" s="18" t="s">
        <v>159</v>
      </c>
      <c r="D71" s="52">
        <v>14.6</v>
      </c>
      <c r="E71" s="53">
        <v>14.6</v>
      </c>
      <c r="F71" s="76">
        <f t="shared" si="0"/>
        <v>100</v>
      </c>
    </row>
    <row r="72" spans="1:6" ht="17.25" customHeight="1">
      <c r="A72" s="16" t="s">
        <v>185</v>
      </c>
      <c r="B72" s="16" t="s">
        <v>128</v>
      </c>
      <c r="C72" s="18" t="s">
        <v>208</v>
      </c>
      <c r="D72" s="52">
        <f>SUM(D116:D117)</f>
        <v>208759.5</v>
      </c>
      <c r="E72" s="53">
        <f>SUM(E116:E117)</f>
        <v>208759.5</v>
      </c>
      <c r="F72" s="76">
        <f t="shared" si="0"/>
        <v>100</v>
      </c>
    </row>
    <row r="73" spans="1:6" ht="17.25" customHeight="1">
      <c r="A73" s="16" t="s">
        <v>186</v>
      </c>
      <c r="B73" s="16" t="s">
        <v>129</v>
      </c>
      <c r="C73" s="18" t="s">
        <v>29</v>
      </c>
      <c r="D73" s="52">
        <f>SUM(D74:D76)</f>
        <v>17442.9</v>
      </c>
      <c r="E73" s="52">
        <f>SUM(E74:E76)</f>
        <v>16627.5</v>
      </c>
      <c r="F73" s="76">
        <f t="shared" si="0"/>
        <v>95.32531861101077</v>
      </c>
    </row>
    <row r="74" spans="1:6" ht="48.75" customHeight="1">
      <c r="A74" s="16" t="s">
        <v>187</v>
      </c>
      <c r="B74" s="16" t="s">
        <v>130</v>
      </c>
      <c r="C74" s="18" t="s">
        <v>209</v>
      </c>
      <c r="D74" s="52">
        <f>SUM(D120:D121)</f>
        <v>4751.8</v>
      </c>
      <c r="E74" s="53">
        <f>SUM(E120:E121)</f>
        <v>4751.8</v>
      </c>
      <c r="F74" s="76">
        <f t="shared" si="0"/>
        <v>100</v>
      </c>
    </row>
    <row r="75" spans="1:6" ht="48.75" customHeight="1">
      <c r="A75" s="16" t="s">
        <v>188</v>
      </c>
      <c r="B75" s="16" t="s">
        <v>220</v>
      </c>
      <c r="C75" s="18" t="s">
        <v>221</v>
      </c>
      <c r="D75" s="52">
        <v>4192.4</v>
      </c>
      <c r="E75" s="53">
        <v>3971.9</v>
      </c>
      <c r="F75" s="76">
        <f t="shared" si="0"/>
        <v>94.74048277836086</v>
      </c>
    </row>
    <row r="76" spans="1:6" ht="24.75" customHeight="1">
      <c r="A76" s="16" t="s">
        <v>189</v>
      </c>
      <c r="B76" s="16" t="s">
        <v>160</v>
      </c>
      <c r="C76" s="18" t="s">
        <v>210</v>
      </c>
      <c r="D76" s="52">
        <f>SUM(D124:D130)</f>
        <v>8498.7</v>
      </c>
      <c r="E76" s="52">
        <f>SUM(E124:E129)</f>
        <v>7903.8</v>
      </c>
      <c r="F76" s="76">
        <f t="shared" si="0"/>
        <v>93.00010589854918</v>
      </c>
    </row>
    <row r="77" spans="1:6" ht="60" customHeight="1">
      <c r="A77" s="15" t="s">
        <v>190</v>
      </c>
      <c r="B77" s="32" t="s">
        <v>140</v>
      </c>
      <c r="C77" s="54" t="s">
        <v>141</v>
      </c>
      <c r="D77" s="49">
        <f>SUM(D79:D81)</f>
        <v>2068.7000000000003</v>
      </c>
      <c r="E77" s="49">
        <f>SUM(E78:E81)</f>
        <v>2071.9</v>
      </c>
      <c r="F77" s="51">
        <f t="shared" si="0"/>
        <v>100.15468651810315</v>
      </c>
    </row>
    <row r="78" spans="1:6" ht="25.5" customHeight="1">
      <c r="A78" s="16" t="s">
        <v>191</v>
      </c>
      <c r="B78" s="35" t="s">
        <v>247</v>
      </c>
      <c r="C78" s="56" t="s">
        <v>248</v>
      </c>
      <c r="D78" s="49"/>
      <c r="E78" s="52">
        <v>3.2</v>
      </c>
      <c r="F78" s="76"/>
    </row>
    <row r="79" spans="1:6" ht="40.5" customHeight="1">
      <c r="A79" s="16" t="s">
        <v>192</v>
      </c>
      <c r="B79" s="35" t="s">
        <v>165</v>
      </c>
      <c r="C79" s="55" t="str">
        <f>'[1]Лист1'!R71</f>
        <v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v>
      </c>
      <c r="D79" s="52">
        <v>14.9</v>
      </c>
      <c r="E79" s="53">
        <v>14.9</v>
      </c>
      <c r="F79" s="76">
        <f t="shared" si="0"/>
        <v>100</v>
      </c>
    </row>
    <row r="80" spans="1:6" ht="52.5" customHeight="1">
      <c r="A80" s="16" t="s">
        <v>212</v>
      </c>
      <c r="B80" s="35" t="str">
        <f>'[1]Лист1'!Q72</f>
        <v>000 2 18 35120 05 0000 150</v>
      </c>
      <c r="C80" s="55" t="str">
        <f>'[1]Лист1'!R72</f>
        <v>Доходы бюджетов муниципальных районов от возврата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поселений</v>
      </c>
      <c r="D80" s="52">
        <v>2.5</v>
      </c>
      <c r="E80" s="53">
        <v>2.5</v>
      </c>
      <c r="F80" s="76">
        <f t="shared" si="0"/>
        <v>100</v>
      </c>
    </row>
    <row r="81" spans="1:7" ht="39" customHeight="1">
      <c r="A81" s="16" t="s">
        <v>213</v>
      </c>
      <c r="B81" s="35" t="s">
        <v>142</v>
      </c>
      <c r="C81" s="56" t="s">
        <v>143</v>
      </c>
      <c r="D81" s="52">
        <v>2051.3</v>
      </c>
      <c r="E81" s="53">
        <v>2051.3</v>
      </c>
      <c r="F81" s="76">
        <f aca="true" t="shared" si="1" ref="F81:F87">E81/D81*100</f>
        <v>100</v>
      </c>
      <c r="G81" s="33"/>
    </row>
    <row r="82" spans="1:7" ht="37.5" customHeight="1">
      <c r="A82" s="15" t="s">
        <v>218</v>
      </c>
      <c r="B82" s="32" t="str">
        <f>'[1]Лист1'!Q75</f>
        <v>000 2 19 00000 00 0000 000</v>
      </c>
      <c r="C82" s="57" t="str">
        <f>'[1]Лист1'!R75</f>
        <v>ВОЗВРАТ ОСТАТКОВ СУБСИДИЙ, СУБВЕНЦИЙ И ИНЫХ МЕЖБЮДЖЕТНЫХ ТРАНСФЕРТОВ, ИМЕЮЩИХ ЦЕЛЕВОЕ НАЗНАЧЕНИЕ, ПРОШЛЫХ ЛЕТ</v>
      </c>
      <c r="D82" s="49">
        <f>SUM(D83:D86)</f>
        <v>-48998.2</v>
      </c>
      <c r="E82" s="50">
        <f>SUM(E83:E86)</f>
        <v>-48998.399999999994</v>
      </c>
      <c r="F82" s="51">
        <f t="shared" si="1"/>
        <v>100.00040817825962</v>
      </c>
      <c r="G82" s="33"/>
    </row>
    <row r="83" spans="1:7" ht="37.5" customHeight="1">
      <c r="A83" s="16" t="s">
        <v>219</v>
      </c>
      <c r="B83" s="35" t="str">
        <f>'[1]Лист1'!Q77</f>
        <v>000 2 19 35118 05 0000 150</v>
      </c>
      <c r="C83" s="55" t="str">
        <f>'[1]Лист1'!R77</f>
        <v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v>
      </c>
      <c r="D83" s="52">
        <v>-14.9</v>
      </c>
      <c r="E83" s="53">
        <v>-14.9</v>
      </c>
      <c r="F83" s="76">
        <f t="shared" si="1"/>
        <v>100</v>
      </c>
      <c r="G83" s="33"/>
    </row>
    <row r="84" spans="1:7" ht="49.5" customHeight="1">
      <c r="A84" s="16" t="s">
        <v>235</v>
      </c>
      <c r="B84" s="35" t="str">
        <f>'[1]Лист1'!Q78</f>
        <v>000 2 19 35120 05 0000 150</v>
      </c>
      <c r="C84" s="55" t="str">
        <f>'[1]Лист1'!R78</f>
        <v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v>
      </c>
      <c r="D84" s="52">
        <v>-2.5</v>
      </c>
      <c r="E84" s="53">
        <v>-2.5</v>
      </c>
      <c r="F84" s="76">
        <f t="shared" si="1"/>
        <v>100</v>
      </c>
      <c r="G84" s="33"/>
    </row>
    <row r="85" spans="1:7" ht="30" customHeight="1">
      <c r="A85" s="16" t="s">
        <v>236</v>
      </c>
      <c r="B85" s="35" t="str">
        <f>'[1]Лист1'!Q79</f>
        <v>000 2 19 35250 05 0000 150</v>
      </c>
      <c r="C85" s="55" t="str">
        <f>'[1]Лист1'!R79</f>
        <v>Возврат остатков субвенций на оплату жилищно-коммунальных услуг отдельным категориям граждан из бюджетов муниципальных районов</v>
      </c>
      <c r="D85" s="52">
        <v>-167.2</v>
      </c>
      <c r="E85" s="53">
        <v>-167.3</v>
      </c>
      <c r="F85" s="76">
        <f t="shared" si="1"/>
        <v>100.05980861244022</v>
      </c>
      <c r="G85" s="33"/>
    </row>
    <row r="86" spans="1:7" ht="39.75" customHeight="1">
      <c r="A86" s="16" t="s">
        <v>254</v>
      </c>
      <c r="B86" s="35" t="str">
        <f>'[1]Лист1'!Q80</f>
        <v>000 2 19 60010 05 0000 150</v>
      </c>
      <c r="C86" s="55" t="str">
        <f>'[1]Лист1'!R80</f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D86" s="52">
        <v>-48813.6</v>
      </c>
      <c r="E86" s="53">
        <v>-48813.7</v>
      </c>
      <c r="F86" s="76">
        <f t="shared" si="1"/>
        <v>100.00020486094039</v>
      </c>
      <c r="G86" s="33"/>
    </row>
    <row r="87" spans="1:6" ht="12.75">
      <c r="A87" s="15" t="s">
        <v>255</v>
      </c>
      <c r="B87" s="20" t="s">
        <v>6</v>
      </c>
      <c r="C87" s="17" t="s">
        <v>37</v>
      </c>
      <c r="D87" s="49">
        <f>SUM(D50,D14)</f>
        <v>1128713.1</v>
      </c>
      <c r="E87" s="49">
        <f>SUM(E50,E14)</f>
        <v>1127305.4</v>
      </c>
      <c r="F87" s="51">
        <f t="shared" si="1"/>
        <v>99.87528274456989</v>
      </c>
    </row>
    <row r="88" spans="1:6" ht="12.75">
      <c r="A88" s="36"/>
      <c r="B88" s="37"/>
      <c r="C88" s="38"/>
      <c r="D88" s="58"/>
      <c r="E88" s="59"/>
      <c r="F88" s="59"/>
    </row>
    <row r="89" spans="1:6" ht="12.75">
      <c r="A89" s="23" t="s">
        <v>42</v>
      </c>
      <c r="B89" s="26" t="s">
        <v>41</v>
      </c>
      <c r="C89" s="25"/>
      <c r="D89" s="60"/>
      <c r="E89" s="61"/>
      <c r="F89" s="61"/>
    </row>
    <row r="90" spans="1:6" ht="23.25" customHeight="1">
      <c r="A90" s="23"/>
      <c r="B90" s="86" t="s">
        <v>197</v>
      </c>
      <c r="C90" s="86"/>
      <c r="D90" s="62">
        <v>14618.5</v>
      </c>
      <c r="E90" s="62">
        <v>14618.4</v>
      </c>
      <c r="F90" s="64">
        <f>E90/D90*100</f>
        <v>99.99931593528748</v>
      </c>
    </row>
    <row r="91" spans="1:6" ht="12.75">
      <c r="A91" s="23"/>
      <c r="B91" s="24"/>
      <c r="C91" s="25"/>
      <c r="D91" s="60"/>
      <c r="E91" s="61"/>
      <c r="F91" s="63"/>
    </row>
    <row r="92" spans="1:6" ht="12.75">
      <c r="A92" s="23" t="s">
        <v>145</v>
      </c>
      <c r="B92" s="26" t="s">
        <v>41</v>
      </c>
      <c r="C92" s="25"/>
      <c r="D92" s="60"/>
      <c r="E92" s="61"/>
      <c r="F92" s="63"/>
    </row>
    <row r="93" spans="1:6" ht="13.5" customHeight="1">
      <c r="A93" s="23"/>
      <c r="B93" s="86" t="s">
        <v>156</v>
      </c>
      <c r="C93" s="86"/>
      <c r="D93" s="62">
        <v>5180.4</v>
      </c>
      <c r="E93" s="62">
        <v>5180.4</v>
      </c>
      <c r="F93" s="64">
        <f aca="true" t="shared" si="2" ref="F93:F129">E93/D93*100</f>
        <v>100</v>
      </c>
    </row>
    <row r="94" spans="1:6" ht="13.5" customHeight="1">
      <c r="A94" s="23"/>
      <c r="B94" s="26"/>
      <c r="C94" s="26"/>
      <c r="D94" s="65"/>
      <c r="E94" s="65"/>
      <c r="F94" s="63"/>
    </row>
    <row r="95" spans="1:6" ht="14.25" customHeight="1">
      <c r="A95" s="23" t="s">
        <v>162</v>
      </c>
      <c r="B95" s="26" t="str">
        <f>B99</f>
        <v>По данной строке указаны:</v>
      </c>
      <c r="C95" s="26"/>
      <c r="D95" s="65"/>
      <c r="E95" s="65"/>
      <c r="F95" s="63"/>
    </row>
    <row r="96" spans="1:6" ht="14.25" customHeight="1">
      <c r="A96" s="23"/>
      <c r="B96" s="86" t="s">
        <v>146</v>
      </c>
      <c r="C96" s="86"/>
      <c r="D96" s="62">
        <v>272083.8</v>
      </c>
      <c r="E96" s="62">
        <v>271509.1</v>
      </c>
      <c r="F96" s="64">
        <f t="shared" si="2"/>
        <v>99.78877831021178</v>
      </c>
    </row>
    <row r="97" spans="1:6" ht="24" customHeight="1">
      <c r="A97" s="23"/>
      <c r="B97" s="78" t="s">
        <v>161</v>
      </c>
      <c r="C97" s="78"/>
      <c r="D97" s="62">
        <v>9926</v>
      </c>
      <c r="E97" s="62">
        <v>9760.6</v>
      </c>
      <c r="F97" s="73">
        <f t="shared" si="2"/>
        <v>98.33366915172275</v>
      </c>
    </row>
    <row r="98" spans="1:6" ht="12.75">
      <c r="A98" s="23"/>
      <c r="B98" s="24"/>
      <c r="C98" s="25"/>
      <c r="D98" s="60"/>
      <c r="E98" s="61"/>
      <c r="F98" s="63"/>
    </row>
    <row r="99" spans="1:6" ht="12.75">
      <c r="A99" s="23" t="s">
        <v>200</v>
      </c>
      <c r="B99" s="26" t="s">
        <v>41</v>
      </c>
      <c r="C99" s="26"/>
      <c r="D99" s="28"/>
      <c r="E99" s="66"/>
      <c r="F99" s="63"/>
    </row>
    <row r="100" spans="1:6" ht="23.25" customHeight="1">
      <c r="A100" s="23"/>
      <c r="B100" s="86" t="s">
        <v>133</v>
      </c>
      <c r="C100" s="86"/>
      <c r="D100" s="67">
        <v>672.9</v>
      </c>
      <c r="E100" s="62">
        <v>672.9</v>
      </c>
      <c r="F100" s="64">
        <f t="shared" si="2"/>
        <v>100</v>
      </c>
    </row>
    <row r="101" spans="1:6" ht="23.25" customHeight="1">
      <c r="A101" s="23"/>
      <c r="B101" s="85" t="s">
        <v>131</v>
      </c>
      <c r="C101" s="85"/>
      <c r="D101" s="67">
        <f>14068-2446-1192</f>
        <v>10430</v>
      </c>
      <c r="E101" s="68">
        <v>10430</v>
      </c>
      <c r="F101" s="64">
        <f t="shared" si="2"/>
        <v>100</v>
      </c>
    </row>
    <row r="102" spans="1:6" ht="14.25" customHeight="1">
      <c r="A102" s="23"/>
      <c r="B102" s="85" t="s">
        <v>156</v>
      </c>
      <c r="C102" s="85"/>
      <c r="D102" s="67">
        <v>859.6</v>
      </c>
      <c r="E102" s="68">
        <v>859.6</v>
      </c>
      <c r="F102" s="64">
        <f t="shared" si="2"/>
        <v>100</v>
      </c>
    </row>
    <row r="103" spans="1:6" ht="52.5" customHeight="1">
      <c r="A103" s="23"/>
      <c r="B103" s="85" t="s">
        <v>157</v>
      </c>
      <c r="C103" s="85"/>
      <c r="D103" s="67">
        <f>3878-1393</f>
        <v>2485</v>
      </c>
      <c r="E103" s="68">
        <v>1964.8</v>
      </c>
      <c r="F103" s="64">
        <f t="shared" si="2"/>
        <v>79.06639839034206</v>
      </c>
    </row>
    <row r="104" spans="1:6" ht="24.75" customHeight="1">
      <c r="A104" s="23"/>
      <c r="B104" s="85" t="s">
        <v>194</v>
      </c>
      <c r="C104" s="85"/>
      <c r="D104" s="67">
        <v>119.5</v>
      </c>
      <c r="E104" s="68">
        <v>119.5</v>
      </c>
      <c r="F104" s="64">
        <f t="shared" si="2"/>
        <v>100</v>
      </c>
    </row>
    <row r="105" spans="1:6" ht="48" customHeight="1">
      <c r="A105" s="23"/>
      <c r="B105" s="85" t="s">
        <v>215</v>
      </c>
      <c r="C105" s="85"/>
      <c r="D105" s="67">
        <v>225</v>
      </c>
      <c r="E105" s="68">
        <v>225</v>
      </c>
      <c r="F105" s="73">
        <f t="shared" si="2"/>
        <v>100</v>
      </c>
    </row>
    <row r="106" spans="1:6" ht="12.75">
      <c r="A106" s="23"/>
      <c r="B106" s="27"/>
      <c r="C106" s="29"/>
      <c r="D106" s="61"/>
      <c r="E106" s="69"/>
      <c r="F106" s="63"/>
    </row>
    <row r="107" spans="1:6" ht="12.75">
      <c r="A107" s="23" t="s">
        <v>201</v>
      </c>
      <c r="B107" s="26" t="s">
        <v>41</v>
      </c>
      <c r="C107" s="30"/>
      <c r="D107" s="61"/>
      <c r="E107" s="69"/>
      <c r="F107" s="63"/>
    </row>
    <row r="108" spans="1:6" ht="24.75" customHeight="1">
      <c r="A108" s="31"/>
      <c r="B108" s="86" t="s">
        <v>65</v>
      </c>
      <c r="C108" s="86"/>
      <c r="D108" s="67">
        <v>115.2</v>
      </c>
      <c r="E108" s="62">
        <v>115.2</v>
      </c>
      <c r="F108" s="64">
        <f t="shared" si="2"/>
        <v>100</v>
      </c>
    </row>
    <row r="109" spans="1:6" ht="35.25" customHeight="1">
      <c r="A109" s="23"/>
      <c r="B109" s="86" t="s">
        <v>48</v>
      </c>
      <c r="C109" s="86"/>
      <c r="D109" s="67">
        <v>198</v>
      </c>
      <c r="E109" s="68">
        <v>198</v>
      </c>
      <c r="F109" s="64">
        <f t="shared" si="2"/>
        <v>100</v>
      </c>
    </row>
    <row r="110" spans="1:6" ht="24" customHeight="1">
      <c r="A110" s="23"/>
      <c r="B110" s="85" t="s">
        <v>66</v>
      </c>
      <c r="C110" s="86"/>
      <c r="D110" s="67">
        <v>61092.6</v>
      </c>
      <c r="E110" s="68">
        <v>60600</v>
      </c>
      <c r="F110" s="64">
        <f t="shared" si="2"/>
        <v>99.19368303198752</v>
      </c>
    </row>
    <row r="111" spans="1:6" ht="34.5" customHeight="1">
      <c r="A111" s="23"/>
      <c r="B111" s="85" t="s">
        <v>67</v>
      </c>
      <c r="C111" s="86"/>
      <c r="D111" s="67">
        <v>0.8</v>
      </c>
      <c r="E111" s="68">
        <v>0.8</v>
      </c>
      <c r="F111" s="64">
        <f t="shared" si="2"/>
        <v>100</v>
      </c>
    </row>
    <row r="112" spans="1:6" ht="24" customHeight="1">
      <c r="A112" s="31"/>
      <c r="B112" s="85" t="s">
        <v>147</v>
      </c>
      <c r="C112" s="86"/>
      <c r="D112" s="67">
        <v>7566</v>
      </c>
      <c r="E112" s="68">
        <v>7566</v>
      </c>
      <c r="F112" s="64">
        <f t="shared" si="2"/>
        <v>100</v>
      </c>
    </row>
    <row r="113" spans="1:6" ht="24" customHeight="1">
      <c r="A113" s="31"/>
      <c r="B113" s="85" t="s">
        <v>148</v>
      </c>
      <c r="C113" s="86"/>
      <c r="D113" s="67">
        <v>347.4</v>
      </c>
      <c r="E113" s="68">
        <v>0</v>
      </c>
      <c r="F113" s="64">
        <f t="shared" si="2"/>
        <v>0</v>
      </c>
    </row>
    <row r="114" spans="1:6" ht="12.75">
      <c r="A114" s="23"/>
      <c r="B114" s="27"/>
      <c r="C114" s="29"/>
      <c r="D114" s="61"/>
      <c r="E114" s="69"/>
      <c r="F114" s="63"/>
    </row>
    <row r="115" spans="1:6" ht="12.75">
      <c r="A115" s="23" t="s">
        <v>163</v>
      </c>
      <c r="B115" s="26" t="s">
        <v>41</v>
      </c>
      <c r="C115" s="29"/>
      <c r="D115" s="61"/>
      <c r="E115" s="69"/>
      <c r="F115" s="63"/>
    </row>
    <row r="116" spans="1:6" ht="48.75" customHeight="1">
      <c r="A116" s="31"/>
      <c r="B116" s="88" t="s">
        <v>63</v>
      </c>
      <c r="C116" s="88"/>
      <c r="D116" s="67">
        <v>141145.5</v>
      </c>
      <c r="E116" s="62">
        <v>141145.5</v>
      </c>
      <c r="F116" s="64">
        <f t="shared" si="2"/>
        <v>100</v>
      </c>
    </row>
    <row r="117" spans="1:6" ht="35.25" customHeight="1">
      <c r="A117" s="31"/>
      <c r="B117" s="88" t="s">
        <v>117</v>
      </c>
      <c r="C117" s="88"/>
      <c r="D117" s="67">
        <v>67614</v>
      </c>
      <c r="E117" s="68">
        <v>67614</v>
      </c>
      <c r="F117" s="73">
        <f t="shared" si="2"/>
        <v>100</v>
      </c>
    </row>
    <row r="118" spans="1:6" ht="12.75" customHeight="1">
      <c r="A118" s="31"/>
      <c r="B118" s="30"/>
      <c r="C118" s="30"/>
      <c r="D118" s="70"/>
      <c r="E118" s="69"/>
      <c r="F118" s="63"/>
    </row>
    <row r="119" spans="1:6" ht="13.5" customHeight="1">
      <c r="A119" s="23" t="s">
        <v>202</v>
      </c>
      <c r="B119" s="26" t="s">
        <v>41</v>
      </c>
      <c r="C119" s="30"/>
      <c r="D119" s="70"/>
      <c r="E119" s="69"/>
      <c r="F119" s="63"/>
    </row>
    <row r="120" spans="1:6" ht="38.25" customHeight="1">
      <c r="A120" s="23"/>
      <c r="B120" s="86" t="s">
        <v>55</v>
      </c>
      <c r="C120" s="86"/>
      <c r="D120" s="67">
        <v>4022.2</v>
      </c>
      <c r="E120" s="62">
        <v>4022.2</v>
      </c>
      <c r="F120" s="64">
        <f t="shared" si="2"/>
        <v>100</v>
      </c>
    </row>
    <row r="121" spans="1:6" ht="23.25" customHeight="1">
      <c r="A121" s="23"/>
      <c r="B121" s="85" t="s">
        <v>54</v>
      </c>
      <c r="C121" s="86"/>
      <c r="D121" s="67">
        <v>729.6</v>
      </c>
      <c r="E121" s="68">
        <v>729.6</v>
      </c>
      <c r="F121" s="73">
        <f t="shared" si="2"/>
        <v>100</v>
      </c>
    </row>
    <row r="122" ht="12" customHeight="1">
      <c r="F122" s="63"/>
    </row>
    <row r="123" spans="1:6" ht="12.75" customHeight="1">
      <c r="A123" s="23" t="s">
        <v>203</v>
      </c>
      <c r="B123" s="87" t="str">
        <f>B119</f>
        <v>По данной строке указаны:</v>
      </c>
      <c r="C123" s="87"/>
      <c r="D123" s="72"/>
      <c r="E123" s="72"/>
      <c r="F123" s="63"/>
    </row>
    <row r="124" spans="1:6" ht="22.5" customHeight="1">
      <c r="A124" s="23"/>
      <c r="B124" s="78" t="s">
        <v>164</v>
      </c>
      <c r="C124" s="78"/>
      <c r="D124" s="67">
        <v>2500.3</v>
      </c>
      <c r="E124" s="67">
        <v>1905.4</v>
      </c>
      <c r="F124" s="64">
        <f t="shared" si="2"/>
        <v>76.20685517737871</v>
      </c>
    </row>
    <row r="125" spans="2:6" ht="22.5" customHeight="1">
      <c r="B125" s="78" t="s">
        <v>211</v>
      </c>
      <c r="C125" s="78"/>
      <c r="D125" s="67">
        <v>14.7</v>
      </c>
      <c r="E125" s="67">
        <v>14.7</v>
      </c>
      <c r="F125" s="64">
        <f t="shared" si="2"/>
        <v>100</v>
      </c>
    </row>
    <row r="126" spans="2:6" ht="36.75" customHeight="1">
      <c r="B126" s="78" t="s">
        <v>224</v>
      </c>
      <c r="C126" s="78"/>
      <c r="D126" s="67">
        <v>1319.2</v>
      </c>
      <c r="E126" s="67">
        <v>1319.2</v>
      </c>
      <c r="F126" s="64">
        <f t="shared" si="2"/>
        <v>100</v>
      </c>
    </row>
    <row r="127" spans="2:6" ht="12.75">
      <c r="B127" s="78" t="s">
        <v>214</v>
      </c>
      <c r="C127" s="78"/>
      <c r="D127" s="67">
        <v>70</v>
      </c>
      <c r="E127" s="67">
        <v>70</v>
      </c>
      <c r="F127" s="64">
        <f t="shared" si="2"/>
        <v>100</v>
      </c>
    </row>
    <row r="128" spans="2:6" ht="40.5" customHeight="1">
      <c r="B128" s="78" t="s">
        <v>223</v>
      </c>
      <c r="C128" s="78"/>
      <c r="D128" s="67">
        <v>4187.3</v>
      </c>
      <c r="E128" s="67">
        <v>4187.3</v>
      </c>
      <c r="F128" s="64">
        <f t="shared" si="2"/>
        <v>100</v>
      </c>
    </row>
    <row r="129" spans="2:6" ht="39" customHeight="1">
      <c r="B129" s="78" t="s">
        <v>222</v>
      </c>
      <c r="C129" s="78"/>
      <c r="D129" s="67">
        <v>407.2</v>
      </c>
      <c r="E129" s="67">
        <v>407.2</v>
      </c>
      <c r="F129" s="64">
        <f t="shared" si="2"/>
        <v>100</v>
      </c>
    </row>
  </sheetData>
  <sheetProtection/>
  <mergeCells count="41">
    <mergeCell ref="A11:A12"/>
    <mergeCell ref="B100:C100"/>
    <mergeCell ref="A9:F9"/>
    <mergeCell ref="B111:C111"/>
    <mergeCell ref="C11:C12"/>
    <mergeCell ref="B11:B12"/>
    <mergeCell ref="B97:C97"/>
    <mergeCell ref="B90:C90"/>
    <mergeCell ref="B93:C93"/>
    <mergeCell ref="B96:C96"/>
    <mergeCell ref="B113:C113"/>
    <mergeCell ref="B102:C102"/>
    <mergeCell ref="B103:C103"/>
    <mergeCell ref="B104:C104"/>
    <mergeCell ref="B116:C116"/>
    <mergeCell ref="B124:C124"/>
    <mergeCell ref="B121:C121"/>
    <mergeCell ref="B109:C109"/>
    <mergeCell ref="B110:C110"/>
    <mergeCell ref="B120:C120"/>
    <mergeCell ref="B117:C117"/>
    <mergeCell ref="C8:F8"/>
    <mergeCell ref="B105:C105"/>
    <mergeCell ref="B108:C108"/>
    <mergeCell ref="B101:C101"/>
    <mergeCell ref="B112:C112"/>
    <mergeCell ref="B129:C129"/>
    <mergeCell ref="B127:C127"/>
    <mergeCell ref="B128:C128"/>
    <mergeCell ref="B126:C126"/>
    <mergeCell ref="B123:C123"/>
    <mergeCell ref="C5:F5"/>
    <mergeCell ref="B125:C125"/>
    <mergeCell ref="C7:F7"/>
    <mergeCell ref="E11:F11"/>
    <mergeCell ref="D11:D12"/>
    <mergeCell ref="C1:F1"/>
    <mergeCell ref="C2:F2"/>
    <mergeCell ref="C3:F3"/>
    <mergeCell ref="C4:F4"/>
    <mergeCell ref="C6:F6"/>
  </mergeCells>
  <printOptions/>
  <pageMargins left="0.7874015748031497" right="0.3937007874015748" top="0.3937007874015748" bottom="0.3937007874015748" header="0" footer="0"/>
  <pageSetup firstPageNumber="21" useFirstPageNumber="1" fitToHeight="1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2021-06-01T10:35:01Z</cp:lastPrinted>
  <dcterms:created xsi:type="dcterms:W3CDTF">2005-10-01T10:04:25Z</dcterms:created>
  <dcterms:modified xsi:type="dcterms:W3CDTF">2021-06-01T10:37:53Z</dcterms:modified>
  <cp:category/>
  <cp:version/>
  <cp:contentType/>
  <cp:contentStatus/>
</cp:coreProperties>
</file>