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</sheets>
  <definedNames>
    <definedName name="_xlnm.Print_Area" localSheetId="0">'Лист3'!$A$1:$H$598</definedName>
  </definedNames>
  <calcPr fullCalcOnLoad="1"/>
</workbook>
</file>

<file path=xl/sharedStrings.xml><?xml version="1.0" encoding="utf-8"?>
<sst xmlns="http://schemas.openxmlformats.org/spreadsheetml/2006/main" count="1340" uniqueCount="471">
  <si>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</si>
  <si>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</si>
  <si>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работ, услуг в сфере информационно-коммуникационных технологий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</si>
  <si>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</si>
  <si>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</si>
  <si>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</si>
  <si>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</si>
  <si>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</si>
  <si>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</si>
  <si>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</si>
  <si>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</si>
  <si>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</si>
  <si>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</si>
  <si>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</si>
  <si>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</si>
  <si>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</si>
  <si>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</si>
  <si>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</si>
  <si>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</si>
  <si>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</si>
  <si>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</si>
  <si>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</si>
  <si>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</si>
  <si>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</si>
  <si>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ОХРАНА ОКРУЖАЮЩЕЙ СРЕДЫ</t>
  </si>
  <si>
    <t xml:space="preserve">ОБРАЗОВАНИЕ    </t>
  </si>
  <si>
    <t xml:space="preserve">Дошкольное образование         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</si>
  <si>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</si>
  <si>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</si>
  <si>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</si>
  <si>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</si>
  <si>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</si>
  <si>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</si>
  <si>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</si>
  <si>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</si>
  <si>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</si>
  <si>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</si>
  <si>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</si>
  <si>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</si>
  <si>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</si>
  <si>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</si>
  <si>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</si>
  <si>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ВСЕГО РАСХОДОВ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</si>
  <si>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</si>
  <si>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</si>
  <si>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</si>
  <si>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</si>
  <si>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автономных учреждениям на иные цели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</si>
  <si>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</si>
  <si>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</si>
  <si>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</si>
  <si>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</si>
  <si>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</si>
  <si>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</si>
  <si>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</si>
  <si>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</si>
  <si>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</si>
  <si>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</si>
  <si>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</si>
  <si>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</si>
  <si>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</si>
  <si>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</si>
  <si>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</si>
  <si>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</si>
  <si>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</si>
  <si>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</si>
  <si>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</si>
  <si>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</si>
  <si>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</si>
  <si>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</si>
  <si>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</si>
  <si>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</si>
  <si>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</si>
  <si>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</si>
  <si>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</si>
  <si>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"Управление муниципальным долгом"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</si>
  <si>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</si>
  <si>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</si>
  <si>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</si>
  <si>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</si>
  <si>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04 09</t>
  </si>
  <si>
    <t>Дорожное хозяйство (дорожные фонды)</t>
  </si>
  <si>
    <t>Формирование и улучшение качества предпринимательской среды</t>
  </si>
  <si>
    <t>Иные межбюджетный трансферты</t>
  </si>
  <si>
    <t>Подпрограмма "Обеспечение реализации муниципальной программы "Управление финансами МО Байкаловский муниципальный район" на 2014-2020 годы</t>
  </si>
  <si>
    <t>ОБЩЕГОСУДАРСТВЕННЫЕ ВОПРОСЫ</t>
  </si>
  <si>
    <t>Другие общегосударственные вопросы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</si>
  <si>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</si>
  <si>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</si>
  <si>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</si>
  <si>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</si>
  <si>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</si>
  <si>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</si>
  <si>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</si>
  <si>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</si>
  <si>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</si>
  <si>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</si>
  <si>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</si>
  <si>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</si>
  <si>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Подпрограмма "Социальная поддержка отдельных категорий граждан Байкаловского муниципального района"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</si>
  <si>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</si>
  <si>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</si>
  <si>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</si>
  <si>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</si>
  <si>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</si>
  <si>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</si>
  <si>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Представительские расходы по приему официальных лиц и делегаций, деловые встречи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</si>
  <si>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</si>
  <si>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>Долевое участие  муниципального образования в Ассоциации "Совет муниципальных образований Свердловской области"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</si>
  <si>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</si>
  <si>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</si>
  <si>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</si>
  <si>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</si>
  <si>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</si>
  <si>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СРЕДСТВА МАССОВОЙ ИНФОРМАЦИИ</t>
  </si>
  <si>
    <t>Обслуживание государственного внутреннего и  муниципального долга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</si>
  <si>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</si>
  <si>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</si>
  <si>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</si>
  <si>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</si>
  <si>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</si>
  <si>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</si>
  <si>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</si>
  <si>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</si>
  <si>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</si>
  <si>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</si>
  <si>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</si>
  <si>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</si>
  <si>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</si>
  <si>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</si>
  <si>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</si>
  <si>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</si>
  <si>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</si>
  <si>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</si>
  <si>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</si>
  <si>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Жилищное хозяйство</t>
  </si>
  <si>
    <t>Подпрограмма «Устойчивое развитие сельских территорий Байкаловского района»</t>
  </si>
  <si>
    <t>Приобретение жилья для молодых специалистов бюджетной сферы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</si>
  <si>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</si>
  <si>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Обновление и сопровождение программных комплексов в сфере финансов</t>
  </si>
  <si>
    <t>Поддержка активной жизнедеятельности ветеранов, граждан пожилого возраста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</si>
  <si>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</si>
  <si>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</si>
  <si>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Содержание спортивных объектов</t>
  </si>
  <si>
    <t>Обеспечение деятельности МКУ "Комитет физической культуры и спорта Байкаловского муниципального района"</t>
  </si>
  <si>
    <t>к решению  Думы муниципального образования</t>
  </si>
  <si>
    <t>Байкаловский муниципальный район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</si>
  <si>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</si>
  <si>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</si>
  <si>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</si>
  <si>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 xml:space="preserve">Иные выплаты персоналу учреждений, за исключением фонда оплаты труда </t>
  </si>
  <si>
    <t>Дополнительное образование детей</t>
  </si>
  <si>
    <t xml:space="preserve">Подпрограмма "Патриотическое воспитание и молодежная политика Байкаловского муниципального района" 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</si>
  <si>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</si>
  <si>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</si>
  <si>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Фонд оплаты труда государственных (муниципальных) органов</t>
  </si>
  <si>
    <t>образования Байкаловский муниципальный район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</si>
  <si>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</si>
  <si>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</si>
  <si>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</si>
  <si>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</si>
  <si>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праздников, конкурсов и фестивалей для населения</t>
  </si>
  <si>
    <t xml:space="preserve">Поддержка деятельности  школьных поисковых отрядов </t>
  </si>
  <si>
    <t>Организация досуга детей и подростков в разновозрастных отрядах</t>
  </si>
  <si>
    <t>Руководитель контрольно-счетного органа муниципального образования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</si>
  <si>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</si>
  <si>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</si>
  <si>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</si>
  <si>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</si>
  <si>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Исполнение судебных актов Российской Федерации и мировых соглашений по возмещению причиненного вреда</t>
  </si>
  <si>
    <t>Предоставление социальных выплат молодым семьям, молодым специалистам и гражданам, проживающим в сельской местности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</si>
  <si>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</si>
  <si>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</si>
  <si>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Прочая закупка товаров, работ и услуг</t>
  </si>
  <si>
    <t>Председатель представительного органа муниципального образования</t>
  </si>
  <si>
    <t>Но-
мер стро-
ки</t>
  </si>
  <si>
    <t>Код
раз-
дела,
под-
раз-
дела</t>
  </si>
  <si>
    <t>Код
целевой
статьи</t>
  </si>
  <si>
    <t>Код
ви-
да
рас-
хо-
дов</t>
  </si>
  <si>
    <t>Наименование раздела, подраздела, целевой статьи или вида расходов</t>
  </si>
  <si>
    <t>Сумма, в тысячах рублей</t>
  </si>
  <si>
    <t>1</t>
  </si>
  <si>
    <t>2</t>
  </si>
  <si>
    <t>3</t>
  </si>
  <si>
    <t>4</t>
  </si>
  <si>
    <t>5</t>
  </si>
  <si>
    <t>6</t>
  </si>
  <si>
    <t>7</t>
  </si>
  <si>
    <t>8</t>
  </si>
  <si>
    <t>Обеспечение мероприятий по предупреждению и ликвидации последствий чрезвычайных ситуаций и гражданской обороне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</si>
  <si>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</si>
  <si>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Субсидии бюджетным учреждениям на иные цели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</si>
  <si>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</si>
  <si>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</si>
  <si>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Организация отдыха детей в каникулярное время, включая мероприятия по обеспечению безопасности их жизни и здоровья</t>
  </si>
  <si>
    <t>Субсидии бюджетным учреждениям</t>
  </si>
  <si>
    <t>Организация межмуниципального транспортного обслуживания населения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</si>
  <si>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</si>
  <si>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Строительство системы водоснабжения с.Байкалово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</si>
  <si>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</si>
  <si>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</si>
  <si>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</si>
  <si>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Иные выплаты персоналу государственных (муниципальных) органов, за исключением фонда оплаты труда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</si>
  <si>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</si>
  <si>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Субсидии (гранты в форме субсидий), не подлежащие казначейскому сопровождению</t>
  </si>
  <si>
    <t>Содействие развитию системы поддержки субъектов малого и среднего предпринимательства</t>
  </si>
  <si>
    <t>Бюджетные инвестиции в объекты капитального строительства государственной (муниципальной) собственности</t>
  </si>
  <si>
    <t>Ремонт подъездного пути и устройство площадки (места) накопления твердых коммунальных отходов в с.Байкалово</t>
  </si>
  <si>
    <t>Устройство контейнерных площадок для накопления твердых коммунальных отходов на территории населенных пунктов, расположенных в МО Байкаловский муниципальный район</t>
  </si>
  <si>
    <t>Приобретение спецтехники</t>
  </si>
  <si>
    <t>Организация деятельности Редакции газеты «Районная жизнь»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</si>
  <si>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</si>
  <si>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"Развитие системы образования в муниципальном образовании Байкаловский муниципальный район" на 2015 -2024 годы</t>
  </si>
  <si>
    <t>Судебная система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</si>
  <si>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</si>
  <si>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</si>
  <si>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и элементам видов расходов классификации расходов бюджетов на 2019 год и плановый период 2020 и 2021 годов</t>
  </si>
  <si>
    <t>Муниципальная программа "Социально-экономическое развитие МО Байкаловский муниципальный район" до 2024 года</t>
  </si>
  <si>
    <t xml:space="preserve">Подпрограмма "Развитие культуры муниципального образования Байкаловский  муниципальный район" </t>
  </si>
  <si>
    <t>Муниципальная программа "Управление финансами МО Байкаловский муниципальный район" на 2014-2024 годы</t>
  </si>
  <si>
    <t>Приложение 4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</si>
  <si>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</si>
  <si>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Субсидии автономным учреждениям</t>
  </si>
  <si>
    <t>Организация трудоустройства несовершеннолетних граждан на временную работу в период летних каникул</t>
  </si>
  <si>
    <t xml:space="preserve">№ 166 от 26 декабря 2018 года "О бюджете муниципального </t>
  </si>
  <si>
    <t>Исполнение полномочий представительных  органов местного самоуправления сельских поселений по осуществлению муниципального внешнего финансового контроля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</si>
  <si>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в государственной собственности Свердловской области</t>
  </si>
  <si>
    <t>Организация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</si>
  <si>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Уплата налогов,сборов и иных платежей</t>
  </si>
  <si>
    <t>Укрепление автомобильной дороги по ул.Строителей в с.Байкалово</t>
  </si>
  <si>
    <t>Ремонт дороги в д.Ларина, ул.Центральная</t>
  </si>
  <si>
    <t>Благоустройство</t>
  </si>
  <si>
    <t xml:space="preserve">Подпрограмма «Повышение энергетической эффективности и энергосбережения в Байкаловском муниципальном районе» </t>
  </si>
  <si>
    <t>Реализация муниципальных программ по энергосбережению и повышению энергетической эффективности</t>
  </si>
  <si>
    <t>Проведение проектных работ по строительству новой школы в с.Байкалово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</si>
  <si>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</si>
  <si>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Субсидии автономным учреждениям на иные цели</t>
  </si>
  <si>
    <t>Приобретение оборудования и материалов для учреждений дополнительного образования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</si>
  <si>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</si>
  <si>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 xml:space="preserve"> Поощрение граждан, коллективов предприятий, учреждений и организаций, удостоенных наград органов местного самоуправления муниципального образования Байкаловский муниципальный район</t>
  </si>
  <si>
    <t>Проектирование и строительство спортивного зала в с.Байкалово</t>
  </si>
  <si>
    <t>Организация деятельности Байкаловского районного краеведческого музея</t>
  </si>
  <si>
    <t>Возведение мемориального комплекса "Память" в с.Байкалово</t>
  </si>
  <si>
    <t>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</si>
  <si>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</si>
  <si>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 xml:space="preserve">Водное  хозяйство 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</si>
  <si>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</si>
  <si>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Капитальный ремонт гидротехнических сооружений</t>
  </si>
  <si>
    <t>Ремонт дороги по ул.Южная в с.Городище</t>
  </si>
  <si>
    <t>Реконструкция сетей водоснабжения в с.Байкалово по ул.Мальгина и ул.Свердлова</t>
  </si>
  <si>
    <t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</t>
  </si>
  <si>
    <t>Формирование современной городской среды в целях реализации национального проекта "Жилье и городская среда"</t>
  </si>
  <si>
    <t>Обустройство родников, расположенных на территории МО Байкаловский муниципальный район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</si>
  <si>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</si>
  <si>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Уплата прочих налогов, сборов</t>
  </si>
  <si>
    <t>Капитальный ремонт спортивного зала МКОУ Вязовская ООШ</t>
  </si>
  <si>
    <t>Реализация проектов по приоритетным направлениям работы с молодежью на территории Свердловской области</t>
  </si>
  <si>
    <t>Ремонтно-реставрационные работы объекта культурного наследия регионального значения "Особняк Д.А.Бахарева"</t>
  </si>
  <si>
    <t>Развитие газификации в сельской местности</t>
  </si>
  <si>
    <t>Грантовая поддержка местных инициатив граждан, проживающих в сельской местности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</si>
  <si>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</si>
  <si>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</si>
  <si>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на 2019 год</t>
  </si>
  <si>
    <t xml:space="preserve"> на 2020 год</t>
  </si>
  <si>
    <t>на 2021 год</t>
  </si>
  <si>
    <t>01Ц0121000</t>
  </si>
  <si>
    <t>0100</t>
  </si>
  <si>
    <t>0102</t>
  </si>
  <si>
    <t>0409</t>
  </si>
  <si>
    <t>01Б0224020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</si>
  <si>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</si>
  <si>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01Б02И4240</t>
  </si>
  <si>
    <t>Ямочный ремонт автомобильной дороги по ул.Советская в с.Елань</t>
  </si>
  <si>
    <t>0412</t>
  </si>
  <si>
    <t>Межбюджетные трансферты на проведение работ по описанию местоположения границ территориальных зон и населенных пунктов, расположеннх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</si>
  <si>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01Ж0143800</t>
  </si>
  <si>
    <t>0701</t>
  </si>
  <si>
    <t>Приобретение оборудования, материалов и мягкого инвентаря для муниципальных дошкольных образовательных учреждений</t>
  </si>
  <si>
    <t>Исполнение судебных актов, предписаний контролирующих органов, предусматривающих обращение взыскания на средства бюджетных и автономных учреждений</t>
  </si>
  <si>
    <t>0702</t>
  </si>
  <si>
    <t xml:space="preserve"> </t>
  </si>
  <si>
    <t>0210140700</t>
  </si>
  <si>
    <t>01Ц0000000</t>
  </si>
  <si>
    <t>01Ц01Э1010</t>
  </si>
  <si>
    <t>0300000000</t>
  </si>
  <si>
    <t>0350000000</t>
  </si>
  <si>
    <t>03501П1010</t>
  </si>
  <si>
    <t>0350121000</t>
  </si>
  <si>
    <t>0350121020</t>
  </si>
  <si>
    <t>0100000000</t>
  </si>
  <si>
    <t>50П00П1010</t>
  </si>
  <si>
    <t>50П00П1020</t>
  </si>
  <si>
    <t>0110000000</t>
  </si>
  <si>
    <t>0110629100</t>
  </si>
  <si>
    <t>01Ж0000000</t>
  </si>
  <si>
    <t>01Ж0120020</t>
  </si>
  <si>
    <t>01Ф0000000</t>
  </si>
  <si>
    <t>01Ф0146100</t>
  </si>
  <si>
    <t>01Ц0121040</t>
  </si>
  <si>
    <t>01Ц0141100</t>
  </si>
  <si>
    <t>01Ц0141200</t>
  </si>
  <si>
    <t>0340000000</t>
  </si>
  <si>
    <t>0340121010</t>
  </si>
  <si>
    <t>0160000000</t>
  </si>
  <si>
    <t>0160122010</t>
  </si>
  <si>
    <t>0160122060</t>
  </si>
  <si>
    <t>0160122070</t>
  </si>
  <si>
    <t>01Г0000000</t>
  </si>
  <si>
    <t>01Г0123010</t>
  </si>
  <si>
    <t>01С0000000</t>
  </si>
  <si>
    <t>01С0142П00</t>
  </si>
  <si>
    <t>01Л0000000</t>
  </si>
  <si>
    <t>01Л02L0160</t>
  </si>
  <si>
    <t>01Б0000000</t>
  </si>
  <si>
    <t>01Б02И4090</t>
  </si>
  <si>
    <t>01Б0324100</t>
  </si>
  <si>
    <t>01Б03И4210</t>
  </si>
  <si>
    <t>01Б03И4220</t>
  </si>
  <si>
    <t>01Б03И4230</t>
  </si>
  <si>
    <t>01Д0000000</t>
  </si>
  <si>
    <t>01Д0123010</t>
  </si>
  <si>
    <t>01Д0123020</t>
  </si>
  <si>
    <t>01Д0123030</t>
  </si>
  <si>
    <t>01Ж0120110</t>
  </si>
  <si>
    <t>0170000000</t>
  </si>
  <si>
    <t>01701И3220</t>
  </si>
  <si>
    <t>0170223280</t>
  </si>
  <si>
    <t>0170242200</t>
  </si>
  <si>
    <t>0170245671</t>
  </si>
  <si>
    <t>01702S2200</t>
  </si>
  <si>
    <t>01702И3300</t>
  </si>
  <si>
    <t>01Ж0223100</t>
  </si>
  <si>
    <t>0170345673</t>
  </si>
  <si>
    <t>01703L5670</t>
  </si>
  <si>
    <t>0190000000</t>
  </si>
  <si>
    <t>0190142Б00</t>
  </si>
  <si>
    <t>0900000000</t>
  </si>
  <si>
    <t>090F255550</t>
  </si>
  <si>
    <t>0120000000</t>
  </si>
  <si>
    <t>0120142700</t>
  </si>
  <si>
    <t>01Л0122010</t>
  </si>
  <si>
    <t>01Л0122090</t>
  </si>
  <si>
    <t>01Л0122100</t>
  </si>
  <si>
    <t>0200000000</t>
  </si>
  <si>
    <t>0210000000</t>
  </si>
  <si>
    <t>0210125010</t>
  </si>
  <si>
    <t>0210125030</t>
  </si>
  <si>
    <t>0210125040</t>
  </si>
  <si>
    <t>0210145110</t>
  </si>
  <si>
    <t>0210145120</t>
  </si>
  <si>
    <t>0240000000</t>
  </si>
  <si>
    <t>0240125010</t>
  </si>
  <si>
    <t>5000020800</t>
  </si>
  <si>
    <t>0170425070</t>
  </si>
  <si>
    <t>0220000000</t>
  </si>
  <si>
    <t>0220125010</t>
  </si>
  <si>
    <t>0220125040</t>
  </si>
  <si>
    <t>0220145310</t>
  </si>
  <si>
    <t>0220145320</t>
  </si>
  <si>
    <t>0220145400</t>
  </si>
  <si>
    <t>0220145Ф00</t>
  </si>
  <si>
    <t>02201S5Ф00</t>
  </si>
  <si>
    <t>024Е145690</t>
  </si>
  <si>
    <t>024Е151690</t>
  </si>
  <si>
    <t>024Е1S5690</t>
  </si>
  <si>
    <t>0230000000</t>
  </si>
  <si>
    <t>0230125010</t>
  </si>
  <si>
    <t>0140000000</t>
  </si>
  <si>
    <t>0140125010</t>
  </si>
  <si>
    <t>0140125020</t>
  </si>
  <si>
    <t>0140125040</t>
  </si>
  <si>
    <t>0140125050</t>
  </si>
  <si>
    <t>0140125060</t>
  </si>
  <si>
    <t>0140125090</t>
  </si>
  <si>
    <t>0140148П00</t>
  </si>
  <si>
    <t>0230125030</t>
  </si>
  <si>
    <t>0230125040</t>
  </si>
  <si>
    <t>0230140700</t>
  </si>
  <si>
    <t>0230145500</t>
  </si>
  <si>
    <t>0230145600</t>
  </si>
  <si>
    <t xml:space="preserve">02301S5600 </t>
  </si>
  <si>
    <t>0250000000</t>
  </si>
  <si>
    <t>0250121000</t>
  </si>
  <si>
    <t>0250125020</t>
  </si>
  <si>
    <t>0250125030</t>
  </si>
  <si>
    <t>0250125040</t>
  </si>
  <si>
    <t>0130000000</t>
  </si>
  <si>
    <t>0130126010</t>
  </si>
  <si>
    <t>01301И6140</t>
  </si>
  <si>
    <t>01302И6020</t>
  </si>
  <si>
    <t>0130426120</t>
  </si>
  <si>
    <t>0130426170</t>
  </si>
  <si>
    <t>0120149100</t>
  </si>
  <si>
    <t>0120149200</t>
  </si>
  <si>
    <t>0120152500</t>
  </si>
  <si>
    <t>01201R4620</t>
  </si>
  <si>
    <t>01701L5670</t>
  </si>
  <si>
    <t>0170145672</t>
  </si>
  <si>
    <t>01701S5672</t>
  </si>
  <si>
    <t>0180000000</t>
  </si>
  <si>
    <t>0180129010</t>
  </si>
  <si>
    <t>01801L4970</t>
  </si>
  <si>
    <t>0110129010</t>
  </si>
  <si>
    <t>0110229030</t>
  </si>
  <si>
    <t>0110329040</t>
  </si>
  <si>
    <t>0110429050</t>
  </si>
  <si>
    <t>0110429060</t>
  </si>
  <si>
    <t>0110429070</t>
  </si>
  <si>
    <t>0110529080</t>
  </si>
  <si>
    <t>01107И9140</t>
  </si>
  <si>
    <t>0150000000</t>
  </si>
  <si>
    <t>0150128010</t>
  </si>
  <si>
    <t>0150128020</t>
  </si>
  <si>
    <t>0150128150</t>
  </si>
  <si>
    <t>0150228060</t>
  </si>
  <si>
    <t>5000020960</t>
  </si>
  <si>
    <t>0330000000</t>
  </si>
  <si>
    <t>0330121040</t>
  </si>
  <si>
    <t>0310000000</t>
  </si>
  <si>
    <t>0310120020</t>
  </si>
  <si>
    <t>0310140300</t>
  </si>
  <si>
    <t>0310120030</t>
  </si>
  <si>
    <t>0103</t>
  </si>
  <si>
    <t>0104</t>
  </si>
  <si>
    <t>0105</t>
  </si>
  <si>
    <t>0106</t>
  </si>
  <si>
    <t>0111</t>
  </si>
  <si>
    <t>0113</t>
  </si>
  <si>
    <t xml:space="preserve"> 0113</t>
  </si>
  <si>
    <t>0200</t>
  </si>
  <si>
    <t>0203</t>
  </si>
  <si>
    <t>0300</t>
  </si>
  <si>
    <t>0309</t>
  </si>
  <si>
    <t>0314</t>
  </si>
  <si>
    <t>0400</t>
  </si>
  <si>
    <t>0405</t>
  </si>
  <si>
    <t>0406</t>
  </si>
  <si>
    <t>0408</t>
  </si>
  <si>
    <t>0500</t>
  </si>
  <si>
    <t>0501</t>
  </si>
  <si>
    <t>0502</t>
  </si>
  <si>
    <t>0503</t>
  </si>
  <si>
    <t>0505</t>
  </si>
  <si>
    <t>0600</t>
  </si>
  <si>
    <t>0603</t>
  </si>
  <si>
    <t>0700</t>
  </si>
  <si>
    <t>0703</t>
  </si>
  <si>
    <t>0707</t>
  </si>
  <si>
    <t>0709</t>
  </si>
  <si>
    <t>0800</t>
  </si>
  <si>
    <t>0801</t>
  </si>
  <si>
    <t>1000</t>
  </si>
  <si>
    <t>1003</t>
  </si>
  <si>
    <t>1006</t>
  </si>
  <si>
    <t>1100</t>
  </si>
  <si>
    <t>1101</t>
  </si>
  <si>
    <t>1102</t>
  </si>
  <si>
    <t>1105</t>
  </si>
  <si>
    <t>1200</t>
  </si>
  <si>
    <t>1202</t>
  </si>
  <si>
    <t>1300</t>
  </si>
  <si>
    <t>1301</t>
  </si>
  <si>
    <t>1400</t>
  </si>
  <si>
    <t>1401</t>
  </si>
  <si>
    <t xml:space="preserve">1401 </t>
  </si>
  <si>
    <t>1403</t>
  </si>
  <si>
    <t xml:space="preserve">1403 </t>
  </si>
  <si>
    <t>01Ж0223120</t>
  </si>
  <si>
    <t>01Ж0223180</t>
  </si>
  <si>
    <t>01Б0124170</t>
  </si>
  <si>
    <t>0150128030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</si>
</sst>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1B0EBE"/>
      <name val="Arial"/>
      <family val="2"/>
    </font>
    <font>
      <sz val="10"/>
      <color rgb="FF1B0EBE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2" fontId="5" fillId="0" borderId="0" xfId="0" applyNumberFormat="1" applyFont="1" applyFill="1" applyBorder="1" applyAlignment="1" applyProtection="1">
      <alignment horizontal="right" vertical="top"/>
      <protection/>
    </xf>
    <xf numFmtId="192" fontId="1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93" fontId="8" fillId="0" borderId="0" xfId="0" applyNumberFormat="1" applyFont="1" applyFill="1" applyAlignment="1">
      <alignment horizontal="right" vertical="top" wrapText="1"/>
    </xf>
    <xf numFmtId="193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horizontal="right" wrapText="1"/>
    </xf>
    <xf numFmtId="193" fontId="9" fillId="0" borderId="10" xfId="0" applyNumberFormat="1" applyFont="1" applyFill="1" applyBorder="1" applyAlignment="1">
      <alignment horizontal="right" vertical="top"/>
    </xf>
    <xf numFmtId="193" fontId="9" fillId="0" borderId="10" xfId="53" applyNumberFormat="1" applyFont="1" applyFill="1" applyBorder="1" applyAlignment="1" applyProtection="1">
      <alignment horizontal="right" vertical="top" wrapText="1"/>
      <protection/>
    </xf>
    <xf numFmtId="49" fontId="9" fillId="0" borderId="10" xfId="53" applyNumberFormat="1" applyFont="1" applyFill="1" applyBorder="1" applyAlignment="1">
      <alignment horizontal="center"/>
      <protection/>
    </xf>
    <xf numFmtId="193" fontId="9" fillId="0" borderId="10" xfId="53" applyNumberFormat="1" applyFont="1" applyFill="1" applyBorder="1" applyAlignment="1">
      <alignment horizontal="center" vertical="top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193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 wrapText="1"/>
    </xf>
    <xf numFmtId="193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 applyProtection="1">
      <alignment horizontal="center" vertical="top" wrapText="1"/>
      <protection/>
    </xf>
    <xf numFmtId="193" fontId="9" fillId="0" borderId="10" xfId="0" applyNumberFormat="1" applyFont="1" applyFill="1" applyBorder="1" applyAlignment="1" applyProtection="1">
      <alignment horizontal="right" vertical="top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93" fontId="8" fillId="0" borderId="10" xfId="0" applyNumberFormat="1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justify" vertical="top" wrapText="1"/>
      <protection/>
    </xf>
    <xf numFmtId="0" fontId="9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0" xfId="54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justify" vertical="top" wrapText="1"/>
      <protection/>
    </xf>
    <xf numFmtId="193" fontId="8" fillId="0" borderId="11" xfId="0" applyNumberFormat="1" applyFont="1" applyFill="1" applyBorder="1" applyAlignment="1">
      <alignment horizontal="right" vertical="top"/>
    </xf>
    <xf numFmtId="193" fontId="9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 shrinkToFit="1"/>
    </xf>
    <xf numFmtId="0" fontId="8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3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193" fontId="1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right" wrapText="1"/>
    </xf>
    <xf numFmtId="0" fontId="8" fillId="0" borderId="13" xfId="0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193" fontId="51" fillId="0" borderId="10" xfId="0" applyNumberFormat="1" applyFont="1" applyFill="1" applyBorder="1" applyAlignment="1">
      <alignment horizontal="right" vertical="top"/>
    </xf>
    <xf numFmtId="193" fontId="52" fillId="0" borderId="10" xfId="0" applyNumberFormat="1" applyFont="1" applyFill="1" applyBorder="1" applyAlignment="1">
      <alignment horizontal="right" vertical="top"/>
    </xf>
    <xf numFmtId="193" fontId="8" fillId="0" borderId="0" xfId="0" applyNumberFormat="1" applyFont="1" applyFill="1" applyAlignment="1">
      <alignment horizontal="right" vertical="top" wrapText="1"/>
    </xf>
    <xf numFmtId="49" fontId="8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10" xfId="53" applyFont="1" applyFill="1" applyBorder="1" applyAlignment="1">
      <alignment horizontal="center" vertical="top" wrapText="1"/>
      <protection/>
    </xf>
    <xf numFmtId="49" fontId="9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9" fillId="0" borderId="10" xfId="53" applyFont="1" applyFill="1" applyBorder="1" applyAlignment="1" applyProtection="1">
      <alignment horizontal="center" vertical="top" wrapText="1"/>
      <protection locked="0"/>
    </xf>
    <xf numFmtId="193" fontId="9" fillId="0" borderId="10" xfId="0" applyNumberFormat="1" applyFont="1" applyFill="1" applyBorder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йон 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591">
      <selection activeCell="I247" sqref="I247"/>
    </sheetView>
  </sheetViews>
  <sheetFormatPr defaultColWidth="9.140625" defaultRowHeight="12.75"/>
  <cols>
    <col min="1" max="1" width="7.00390625" style="15" customWidth="1"/>
    <col min="2" max="2" width="7.00390625" style="50" customWidth="1"/>
    <col min="3" max="3" width="15.7109375" style="50" bestFit="1" customWidth="1"/>
    <col min="4" max="4" width="7.00390625" style="15" customWidth="1"/>
    <col min="5" max="5" width="57.8515625" style="15" customWidth="1"/>
    <col min="6" max="6" width="13.8515625" style="18" customWidth="1"/>
    <col min="7" max="8" width="12.8515625" style="18" customWidth="1"/>
  </cols>
  <sheetData>
    <row r="1" spans="1:8" ht="12.75">
      <c r="A1" s="72"/>
      <c r="B1" s="72"/>
      <c r="D1" s="16"/>
      <c r="E1" s="16"/>
      <c r="F1" s="69" t="s">
        <v>220</v>
      </c>
      <c r="G1" s="69"/>
      <c r="H1" s="69"/>
    </row>
    <row r="2" spans="1:8" ht="12.75">
      <c r="A2" s="72"/>
      <c r="B2" s="72"/>
      <c r="D2" s="16"/>
      <c r="E2" s="16"/>
      <c r="H2" s="17"/>
    </row>
    <row r="3" spans="1:8" ht="12.75">
      <c r="A3" s="72"/>
      <c r="B3" s="72"/>
      <c r="D3" s="16"/>
      <c r="E3" s="16"/>
      <c r="F3" s="69" t="s">
        <v>145</v>
      </c>
      <c r="G3" s="69"/>
      <c r="H3" s="69"/>
    </row>
    <row r="4" spans="1:8" ht="12.75">
      <c r="A4" s="72"/>
      <c r="B4" s="72"/>
      <c r="D4" s="16"/>
      <c r="E4" s="16"/>
      <c r="F4" s="69" t="s">
        <v>146</v>
      </c>
      <c r="G4" s="69"/>
      <c r="H4" s="69"/>
    </row>
    <row r="5" spans="1:8" ht="12.75">
      <c r="A5" s="72"/>
      <c r="B5" s="72"/>
      <c r="D5" s="16"/>
      <c r="E5" s="70" t="s">
        <v>224</v>
      </c>
      <c r="F5" s="70"/>
      <c r="G5" s="70"/>
      <c r="H5" s="70"/>
    </row>
    <row r="6" spans="1:8" ht="12.75">
      <c r="A6" s="72"/>
      <c r="B6" s="72"/>
      <c r="D6" s="16"/>
      <c r="E6" s="70" t="s">
        <v>156</v>
      </c>
      <c r="F6" s="70"/>
      <c r="G6" s="70"/>
      <c r="H6" s="70"/>
    </row>
    <row r="7" spans="4:8" ht="25.5" customHeight="1">
      <c r="D7" s="16"/>
      <c r="E7" s="16"/>
      <c r="F7" s="69" t="s">
        <v>215</v>
      </c>
      <c r="G7" s="69"/>
      <c r="H7" s="69"/>
    </row>
    <row r="8" spans="3:6" ht="12.75">
      <c r="C8" s="63"/>
      <c r="D8" s="19"/>
      <c r="E8" s="19"/>
      <c r="F8" s="17"/>
    </row>
    <row r="9" spans="1:8" ht="34.5" customHeight="1">
      <c r="A9" s="71" t="s">
        <v>216</v>
      </c>
      <c r="B9" s="71"/>
      <c r="C9" s="71"/>
      <c r="D9" s="71"/>
      <c r="E9" s="71"/>
      <c r="F9" s="71"/>
      <c r="G9" s="71"/>
      <c r="H9" s="71"/>
    </row>
    <row r="10" ht="12.75">
      <c r="B10" s="51"/>
    </row>
    <row r="11" spans="1:8" s="2" customFormat="1" ht="42" customHeight="1">
      <c r="A11" s="73" t="s">
        <v>175</v>
      </c>
      <c r="B11" s="74" t="s">
        <v>176</v>
      </c>
      <c r="C11" s="74" t="s">
        <v>177</v>
      </c>
      <c r="D11" s="74" t="s">
        <v>178</v>
      </c>
      <c r="E11" s="75" t="s">
        <v>179</v>
      </c>
      <c r="F11" s="76" t="s">
        <v>180</v>
      </c>
      <c r="G11" s="76"/>
      <c r="H11" s="76"/>
    </row>
    <row r="12" spans="1:8" s="2" customFormat="1" ht="34.5" customHeight="1">
      <c r="A12" s="73"/>
      <c r="B12" s="74"/>
      <c r="C12" s="74"/>
      <c r="D12" s="74"/>
      <c r="E12" s="75"/>
      <c r="F12" s="21" t="s">
        <v>262</v>
      </c>
      <c r="G12" s="21" t="s">
        <v>263</v>
      </c>
      <c r="H12" s="21" t="s">
        <v>264</v>
      </c>
    </row>
    <row r="13" spans="1:8" s="2" customFormat="1" ht="12.75">
      <c r="A13" s="22" t="s">
        <v>181</v>
      </c>
      <c r="B13" s="22" t="s">
        <v>182</v>
      </c>
      <c r="C13" s="22" t="s">
        <v>183</v>
      </c>
      <c r="D13" s="22" t="s">
        <v>184</v>
      </c>
      <c r="E13" s="22" t="s">
        <v>185</v>
      </c>
      <c r="F13" s="23" t="s">
        <v>186</v>
      </c>
      <c r="G13" s="23" t="s">
        <v>187</v>
      </c>
      <c r="H13" s="23" t="s">
        <v>188</v>
      </c>
    </row>
    <row r="14" spans="1:8" ht="12.75">
      <c r="A14" s="24">
        <v>1</v>
      </c>
      <c r="B14" s="52" t="s">
        <v>266</v>
      </c>
      <c r="C14" s="52"/>
      <c r="D14" s="24"/>
      <c r="E14" s="24" t="s">
        <v>85</v>
      </c>
      <c r="F14" s="20">
        <f>F15+F21+F35+F53+F57+F96+F100</f>
        <v>58302.399999999994</v>
      </c>
      <c r="G14" s="20">
        <f>G15+G21+G35+G53+G57+G96+G100</f>
        <v>58376.700000000004</v>
      </c>
      <c r="H14" s="20">
        <f>H15+H21+H35+H53+H57+H96+H100</f>
        <v>59880.200000000004</v>
      </c>
    </row>
    <row r="15" spans="1:8" ht="24">
      <c r="A15" s="24">
        <f>A14+1</f>
        <v>2</v>
      </c>
      <c r="B15" s="52" t="s">
        <v>267</v>
      </c>
      <c r="C15" s="52"/>
      <c r="D15" s="24"/>
      <c r="E15" s="25" t="s">
        <v>1</v>
      </c>
      <c r="F15" s="20">
        <f>F16</f>
        <v>1605.6</v>
      </c>
      <c r="G15" s="20">
        <f aca="true" t="shared" si="0" ref="G15:H17">G16</f>
        <v>1750.6</v>
      </c>
      <c r="H15" s="20">
        <f t="shared" si="0"/>
        <v>1818.1</v>
      </c>
    </row>
    <row r="16" spans="1:8" ht="12.75">
      <c r="A16" s="24">
        <f aca="true" t="shared" si="1" ref="A16:A81">A15+1</f>
        <v>3</v>
      </c>
      <c r="B16" s="52" t="s">
        <v>267</v>
      </c>
      <c r="C16" s="52">
        <v>5000000000</v>
      </c>
      <c r="D16" s="24"/>
      <c r="E16" s="25" t="s">
        <v>43</v>
      </c>
      <c r="F16" s="20">
        <f>F17</f>
        <v>1605.6</v>
      </c>
      <c r="G16" s="20">
        <f t="shared" si="0"/>
        <v>1750.6</v>
      </c>
      <c r="H16" s="20">
        <f t="shared" si="0"/>
        <v>1818.1</v>
      </c>
    </row>
    <row r="17" spans="1:8" ht="24">
      <c r="A17" s="13">
        <f t="shared" si="1"/>
        <v>4</v>
      </c>
      <c r="B17" s="53" t="s">
        <v>267</v>
      </c>
      <c r="C17" s="53">
        <v>5000021010</v>
      </c>
      <c r="D17" s="13"/>
      <c r="E17" s="14" t="s">
        <v>118</v>
      </c>
      <c r="F17" s="26">
        <f>F18</f>
        <v>1605.6</v>
      </c>
      <c r="G17" s="26">
        <f t="shared" si="0"/>
        <v>1750.6</v>
      </c>
      <c r="H17" s="26">
        <f t="shared" si="0"/>
        <v>1818.1</v>
      </c>
    </row>
    <row r="18" spans="1:8" ht="24">
      <c r="A18" s="13">
        <f t="shared" si="1"/>
        <v>5</v>
      </c>
      <c r="B18" s="53" t="s">
        <v>267</v>
      </c>
      <c r="C18" s="53">
        <v>5000021010</v>
      </c>
      <c r="D18" s="13">
        <v>120</v>
      </c>
      <c r="E18" s="14" t="s">
        <v>92</v>
      </c>
      <c r="F18" s="26">
        <f>SUM(F19:F20)</f>
        <v>1605.6</v>
      </c>
      <c r="G18" s="26">
        <f>SUM(G19:G20)</f>
        <v>1750.6</v>
      </c>
      <c r="H18" s="26">
        <f>SUM(H19:H20)</f>
        <v>1818.1</v>
      </c>
    </row>
    <row r="19" spans="1:8" ht="12.75">
      <c r="A19" s="13">
        <f t="shared" si="1"/>
        <v>6</v>
      </c>
      <c r="B19" s="53"/>
      <c r="C19" s="53"/>
      <c r="D19" s="13">
        <v>121</v>
      </c>
      <c r="E19" s="14" t="s">
        <v>119</v>
      </c>
      <c r="F19" s="26">
        <v>1251.6</v>
      </c>
      <c r="G19" s="26">
        <v>1345.5</v>
      </c>
      <c r="H19" s="26">
        <v>1397.3</v>
      </c>
    </row>
    <row r="20" spans="1:8" ht="36">
      <c r="A20" s="13">
        <f t="shared" si="1"/>
        <v>7</v>
      </c>
      <c r="B20" s="53"/>
      <c r="C20" s="53"/>
      <c r="D20" s="13">
        <v>129</v>
      </c>
      <c r="E20" s="14" t="s">
        <v>120</v>
      </c>
      <c r="F20" s="26">
        <v>354</v>
      </c>
      <c r="G20" s="26">
        <v>405.1</v>
      </c>
      <c r="H20" s="26">
        <v>420.8</v>
      </c>
    </row>
    <row r="21" spans="1:8" ht="36">
      <c r="A21" s="24">
        <f t="shared" si="1"/>
        <v>8</v>
      </c>
      <c r="B21" s="52" t="s">
        <v>422</v>
      </c>
      <c r="C21" s="52"/>
      <c r="D21" s="24"/>
      <c r="E21" s="25" t="s">
        <v>112</v>
      </c>
      <c r="F21" s="20">
        <f>F22</f>
        <v>2769.5</v>
      </c>
      <c r="G21" s="20">
        <f>G22</f>
        <v>2470.6</v>
      </c>
      <c r="H21" s="20">
        <f>H22</f>
        <v>2484.2</v>
      </c>
    </row>
    <row r="22" spans="1:8" ht="12.75">
      <c r="A22" s="24">
        <f t="shared" si="1"/>
        <v>9</v>
      </c>
      <c r="B22" s="52" t="s">
        <v>422</v>
      </c>
      <c r="C22" s="52">
        <v>5000000000</v>
      </c>
      <c r="D22" s="24"/>
      <c r="E22" s="25" t="s">
        <v>43</v>
      </c>
      <c r="F22" s="20">
        <f>F23+F31</f>
        <v>2769.5</v>
      </c>
      <c r="G22" s="20">
        <f>G23+G31</f>
        <v>2470.6</v>
      </c>
      <c r="H22" s="20">
        <f>H23+H31</f>
        <v>2484.2</v>
      </c>
    </row>
    <row r="23" spans="1:8" ht="24">
      <c r="A23" s="13">
        <f t="shared" si="1"/>
        <v>10</v>
      </c>
      <c r="B23" s="53" t="s">
        <v>422</v>
      </c>
      <c r="C23" s="53">
        <v>5000021000</v>
      </c>
      <c r="D23" s="13"/>
      <c r="E23" s="14" t="s">
        <v>44</v>
      </c>
      <c r="F23" s="26">
        <f>F24+F28</f>
        <v>1342.7</v>
      </c>
      <c r="G23" s="26">
        <f>G24+G28</f>
        <v>951</v>
      </c>
      <c r="H23" s="26">
        <f>H24+H28</f>
        <v>932.5</v>
      </c>
    </row>
    <row r="24" spans="1:8" ht="24">
      <c r="A24" s="13">
        <f t="shared" si="1"/>
        <v>11</v>
      </c>
      <c r="B24" s="53" t="s">
        <v>422</v>
      </c>
      <c r="C24" s="53">
        <v>5000021000</v>
      </c>
      <c r="D24" s="13">
        <v>120</v>
      </c>
      <c r="E24" s="14" t="s">
        <v>92</v>
      </c>
      <c r="F24" s="26">
        <f>SUM(F25:F27)</f>
        <v>1146</v>
      </c>
      <c r="G24" s="26">
        <f>SUM(G25:G27)</f>
        <v>898</v>
      </c>
      <c r="H24" s="26">
        <f>SUM(H25:H27)</f>
        <v>932.5</v>
      </c>
    </row>
    <row r="25" spans="1:8" ht="12.75">
      <c r="A25" s="13">
        <f t="shared" si="1"/>
        <v>12</v>
      </c>
      <c r="B25" s="53"/>
      <c r="C25" s="53"/>
      <c r="D25" s="13">
        <v>121</v>
      </c>
      <c r="E25" s="14" t="s">
        <v>119</v>
      </c>
      <c r="F25" s="26">
        <v>701.4</v>
      </c>
      <c r="G25" s="26">
        <v>690.6</v>
      </c>
      <c r="H25" s="26">
        <v>717.2</v>
      </c>
    </row>
    <row r="26" spans="1:8" ht="39.75" customHeight="1">
      <c r="A26" s="13">
        <f t="shared" si="1"/>
        <v>13</v>
      </c>
      <c r="B26" s="53"/>
      <c r="C26" s="53"/>
      <c r="D26" s="13">
        <v>123</v>
      </c>
      <c r="E26" s="14" t="s">
        <v>88</v>
      </c>
      <c r="F26" s="26">
        <v>234</v>
      </c>
      <c r="G26" s="26">
        <v>0</v>
      </c>
      <c r="H26" s="26">
        <v>0</v>
      </c>
    </row>
    <row r="27" spans="1:8" ht="36">
      <c r="A27" s="13">
        <f t="shared" si="1"/>
        <v>14</v>
      </c>
      <c r="B27" s="53"/>
      <c r="C27" s="53"/>
      <c r="D27" s="13">
        <v>129</v>
      </c>
      <c r="E27" s="14" t="s">
        <v>120</v>
      </c>
      <c r="F27" s="26">
        <v>210.6</v>
      </c>
      <c r="G27" s="26">
        <v>207.4</v>
      </c>
      <c r="H27" s="26">
        <v>215.3</v>
      </c>
    </row>
    <row r="28" spans="1:8" ht="24">
      <c r="A28" s="13">
        <f t="shared" si="1"/>
        <v>15</v>
      </c>
      <c r="B28" s="53"/>
      <c r="C28" s="53"/>
      <c r="D28" s="13">
        <v>240</v>
      </c>
      <c r="E28" s="14" t="s">
        <v>93</v>
      </c>
      <c r="F28" s="26">
        <f>SUM(F29:F30)</f>
        <v>196.7</v>
      </c>
      <c r="G28" s="26">
        <f>SUM(G29:G30)</f>
        <v>53</v>
      </c>
      <c r="H28" s="26">
        <f>SUM(H29:H30)</f>
        <v>0</v>
      </c>
    </row>
    <row r="29" spans="1:8" ht="24">
      <c r="A29" s="13">
        <f t="shared" si="1"/>
        <v>16</v>
      </c>
      <c r="B29" s="53"/>
      <c r="C29" s="53"/>
      <c r="D29" s="13">
        <v>242</v>
      </c>
      <c r="E29" s="14" t="s">
        <v>2</v>
      </c>
      <c r="F29" s="26">
        <v>145.4</v>
      </c>
      <c r="G29" s="26">
        <v>53</v>
      </c>
      <c r="H29" s="26">
        <v>0</v>
      </c>
    </row>
    <row r="30" spans="1:8" ht="12.75">
      <c r="A30" s="13">
        <f t="shared" si="1"/>
        <v>17</v>
      </c>
      <c r="B30" s="53"/>
      <c r="C30" s="53"/>
      <c r="D30" s="13">
        <v>244</v>
      </c>
      <c r="E30" s="14" t="s">
        <v>173</v>
      </c>
      <c r="F30" s="26">
        <v>51.3</v>
      </c>
      <c r="G30" s="26">
        <v>0</v>
      </c>
      <c r="H30" s="26">
        <v>0</v>
      </c>
    </row>
    <row r="31" spans="1:8" ht="27" customHeight="1">
      <c r="A31" s="13">
        <f t="shared" si="1"/>
        <v>18</v>
      </c>
      <c r="B31" s="53" t="s">
        <v>422</v>
      </c>
      <c r="C31" s="53">
        <v>5000021040</v>
      </c>
      <c r="D31" s="13"/>
      <c r="E31" s="14" t="s">
        <v>174</v>
      </c>
      <c r="F31" s="26">
        <f>F32</f>
        <v>1426.8</v>
      </c>
      <c r="G31" s="26">
        <f>G32</f>
        <v>1519.6</v>
      </c>
      <c r="H31" s="26">
        <f>H32</f>
        <v>1551.7</v>
      </c>
    </row>
    <row r="32" spans="1:8" ht="24">
      <c r="A32" s="13">
        <f t="shared" si="1"/>
        <v>19</v>
      </c>
      <c r="B32" s="53" t="s">
        <v>422</v>
      </c>
      <c r="C32" s="53">
        <v>5000021040</v>
      </c>
      <c r="D32" s="13">
        <v>120</v>
      </c>
      <c r="E32" s="14" t="s">
        <v>92</v>
      </c>
      <c r="F32" s="26">
        <f>SUM(F33:F34)</f>
        <v>1426.8</v>
      </c>
      <c r="G32" s="26">
        <f>SUM(G33:G34)</f>
        <v>1519.6</v>
      </c>
      <c r="H32" s="26">
        <f>SUM(H33:H34)</f>
        <v>1551.7</v>
      </c>
    </row>
    <row r="33" spans="1:8" ht="12.75">
      <c r="A33" s="13">
        <f t="shared" si="1"/>
        <v>20</v>
      </c>
      <c r="B33" s="53"/>
      <c r="C33" s="53"/>
      <c r="D33" s="13">
        <v>121</v>
      </c>
      <c r="E33" s="14" t="s">
        <v>119</v>
      </c>
      <c r="F33" s="26">
        <v>1096.8</v>
      </c>
      <c r="G33" s="26">
        <v>1168.1</v>
      </c>
      <c r="H33" s="26">
        <v>1192.7</v>
      </c>
    </row>
    <row r="34" spans="1:8" ht="36">
      <c r="A34" s="13">
        <f t="shared" si="1"/>
        <v>21</v>
      </c>
      <c r="B34" s="53"/>
      <c r="C34" s="53"/>
      <c r="D34" s="13">
        <v>129</v>
      </c>
      <c r="E34" s="14" t="s">
        <v>120</v>
      </c>
      <c r="F34" s="26">
        <v>330</v>
      </c>
      <c r="G34" s="26">
        <v>351.5</v>
      </c>
      <c r="H34" s="26">
        <v>359</v>
      </c>
    </row>
    <row r="35" spans="1:8" ht="36">
      <c r="A35" s="24">
        <f t="shared" si="1"/>
        <v>22</v>
      </c>
      <c r="B35" s="52" t="s">
        <v>423</v>
      </c>
      <c r="C35" s="52"/>
      <c r="D35" s="24"/>
      <c r="E35" s="25" t="s">
        <v>3</v>
      </c>
      <c r="F35" s="20">
        <f aca="true" t="shared" si="2" ref="F35:H36">F36</f>
        <v>27739.6</v>
      </c>
      <c r="G35" s="20">
        <f t="shared" si="2"/>
        <v>28325.3</v>
      </c>
      <c r="H35" s="20">
        <f t="shared" si="2"/>
        <v>29078.500000000004</v>
      </c>
    </row>
    <row r="36" spans="1:8" ht="24">
      <c r="A36" s="13">
        <f t="shared" si="1"/>
        <v>23</v>
      </c>
      <c r="B36" s="53" t="s">
        <v>423</v>
      </c>
      <c r="C36" s="53">
        <v>100000000</v>
      </c>
      <c r="D36" s="13"/>
      <c r="E36" s="14" t="s">
        <v>217</v>
      </c>
      <c r="F36" s="26">
        <f t="shared" si="2"/>
        <v>27739.6</v>
      </c>
      <c r="G36" s="26">
        <f t="shared" si="2"/>
        <v>28325.3</v>
      </c>
      <c r="H36" s="26">
        <f t="shared" si="2"/>
        <v>29078.500000000004</v>
      </c>
    </row>
    <row r="37" spans="1:8" ht="36">
      <c r="A37" s="24">
        <f t="shared" si="1"/>
        <v>24</v>
      </c>
      <c r="B37" s="52" t="s">
        <v>423</v>
      </c>
      <c r="C37" s="52" t="s">
        <v>282</v>
      </c>
      <c r="D37" s="24"/>
      <c r="E37" s="25" t="s">
        <v>55</v>
      </c>
      <c r="F37" s="20">
        <f>F38+F49</f>
        <v>27739.6</v>
      </c>
      <c r="G37" s="20">
        <f>G38+G49</f>
        <v>28325.3</v>
      </c>
      <c r="H37" s="20">
        <f>H38+H49</f>
        <v>29078.500000000004</v>
      </c>
    </row>
    <row r="38" spans="1:8" ht="24">
      <c r="A38" s="13">
        <f t="shared" si="1"/>
        <v>25</v>
      </c>
      <c r="B38" s="53" t="s">
        <v>423</v>
      </c>
      <c r="C38" s="53" t="s">
        <v>265</v>
      </c>
      <c r="D38" s="13"/>
      <c r="E38" s="14" t="s">
        <v>44</v>
      </c>
      <c r="F38" s="26">
        <f>F39+F43+F46</f>
        <v>27021.5</v>
      </c>
      <c r="G38" s="26">
        <f>G39+G43+G47</f>
        <v>27577.2</v>
      </c>
      <c r="H38" s="26">
        <f>H39+H43+H47</f>
        <v>28301.500000000004</v>
      </c>
    </row>
    <row r="39" spans="1:8" ht="24">
      <c r="A39" s="13">
        <f t="shared" si="1"/>
        <v>26</v>
      </c>
      <c r="B39" s="53" t="s">
        <v>423</v>
      </c>
      <c r="C39" s="53" t="s">
        <v>265</v>
      </c>
      <c r="D39" s="13">
        <v>120</v>
      </c>
      <c r="E39" s="14" t="s">
        <v>92</v>
      </c>
      <c r="F39" s="26">
        <f>SUM(F40:F42)</f>
        <v>21909.3</v>
      </c>
      <c r="G39" s="26">
        <f>SUM(G40:G42)</f>
        <v>22549.5</v>
      </c>
      <c r="H39" s="26">
        <f>SUM(H40:H42)</f>
        <v>23273.800000000003</v>
      </c>
    </row>
    <row r="40" spans="1:9" ht="12.75">
      <c r="A40" s="13">
        <f t="shared" si="1"/>
        <v>27</v>
      </c>
      <c r="B40" s="54"/>
      <c r="C40" s="54"/>
      <c r="D40" s="13">
        <v>121</v>
      </c>
      <c r="E40" s="14" t="s">
        <v>119</v>
      </c>
      <c r="F40" s="26">
        <v>16603.5</v>
      </c>
      <c r="G40" s="26">
        <v>17094.3</v>
      </c>
      <c r="H40" s="26">
        <v>17752.7</v>
      </c>
      <c r="I40" s="9"/>
    </row>
    <row r="41" spans="1:8" ht="24">
      <c r="A41" s="13">
        <f t="shared" si="1"/>
        <v>28</v>
      </c>
      <c r="B41" s="54"/>
      <c r="C41" s="54"/>
      <c r="D41" s="13">
        <v>122</v>
      </c>
      <c r="E41" s="14" t="s">
        <v>89</v>
      </c>
      <c r="F41" s="26">
        <v>339.8</v>
      </c>
      <c r="G41" s="26">
        <v>339.8</v>
      </c>
      <c r="H41" s="26">
        <v>206.9</v>
      </c>
    </row>
    <row r="42" spans="1:9" ht="36">
      <c r="A42" s="13">
        <f t="shared" si="1"/>
        <v>29</v>
      </c>
      <c r="B42" s="53"/>
      <c r="C42" s="53"/>
      <c r="D42" s="13">
        <v>129</v>
      </c>
      <c r="E42" s="14" t="s">
        <v>120</v>
      </c>
      <c r="F42" s="26">
        <v>4966</v>
      </c>
      <c r="G42" s="26">
        <v>5115.4</v>
      </c>
      <c r="H42" s="26">
        <v>5314.2</v>
      </c>
      <c r="I42" s="9"/>
    </row>
    <row r="43" spans="1:8" ht="24">
      <c r="A43" s="13">
        <f t="shared" si="1"/>
        <v>30</v>
      </c>
      <c r="B43" s="53"/>
      <c r="C43" s="53"/>
      <c r="D43" s="13">
        <v>240</v>
      </c>
      <c r="E43" s="14" t="s">
        <v>93</v>
      </c>
      <c r="F43" s="26">
        <f>SUM(F44:F45)</f>
        <v>4974.1</v>
      </c>
      <c r="G43" s="26">
        <f>SUM(G44:G45)</f>
        <v>4890.5</v>
      </c>
      <c r="H43" s="26">
        <f>SUM(H44:H45)</f>
        <v>4890.5</v>
      </c>
    </row>
    <row r="44" spans="1:8" ht="24">
      <c r="A44" s="13">
        <f t="shared" si="1"/>
        <v>31</v>
      </c>
      <c r="B44" s="53"/>
      <c r="C44" s="53"/>
      <c r="D44" s="13">
        <v>242</v>
      </c>
      <c r="E44" s="14" t="s">
        <v>2</v>
      </c>
      <c r="F44" s="26">
        <v>1175.8</v>
      </c>
      <c r="G44" s="26">
        <v>1174.6</v>
      </c>
      <c r="H44" s="26">
        <v>1174.6</v>
      </c>
    </row>
    <row r="45" spans="1:8" ht="12.75">
      <c r="A45" s="13">
        <f t="shared" si="1"/>
        <v>32</v>
      </c>
      <c r="B45" s="53"/>
      <c r="C45" s="53"/>
      <c r="D45" s="13">
        <v>244</v>
      </c>
      <c r="E45" s="14" t="s">
        <v>173</v>
      </c>
      <c r="F45" s="26">
        <v>3798.3</v>
      </c>
      <c r="G45" s="26">
        <v>3715.9</v>
      </c>
      <c r="H45" s="26">
        <v>3715.9</v>
      </c>
    </row>
    <row r="46" spans="1:8" ht="12.75">
      <c r="A46" s="13">
        <f t="shared" si="1"/>
        <v>33</v>
      </c>
      <c r="B46" s="53"/>
      <c r="C46" s="53"/>
      <c r="D46" s="13">
        <v>850</v>
      </c>
      <c r="E46" s="14" t="s">
        <v>228</v>
      </c>
      <c r="F46" s="26">
        <f>F47+F48</f>
        <v>138.1</v>
      </c>
      <c r="G46" s="26">
        <f>G47+G48</f>
        <v>137.2</v>
      </c>
      <c r="H46" s="26">
        <f>H47+H48</f>
        <v>137.2</v>
      </c>
    </row>
    <row r="47" spans="1:8" ht="12.75">
      <c r="A47" s="13">
        <f t="shared" si="1"/>
        <v>34</v>
      </c>
      <c r="B47" s="53"/>
      <c r="C47" s="53"/>
      <c r="D47" s="13">
        <v>851</v>
      </c>
      <c r="E47" s="14" t="s">
        <v>48</v>
      </c>
      <c r="F47" s="26">
        <v>137.2</v>
      </c>
      <c r="G47" s="26">
        <v>137.2</v>
      </c>
      <c r="H47" s="26">
        <v>137.2</v>
      </c>
    </row>
    <row r="48" spans="1:8" ht="12.75">
      <c r="A48" s="13">
        <f t="shared" si="1"/>
        <v>35</v>
      </c>
      <c r="B48" s="53"/>
      <c r="C48" s="53"/>
      <c r="D48" s="13">
        <v>853</v>
      </c>
      <c r="E48" s="14" t="s">
        <v>117</v>
      </c>
      <c r="F48" s="26">
        <v>0.9</v>
      </c>
      <c r="G48" s="26">
        <v>0</v>
      </c>
      <c r="H48" s="26">
        <v>0</v>
      </c>
    </row>
    <row r="49" spans="1:8" ht="36">
      <c r="A49" s="13">
        <f t="shared" si="1"/>
        <v>36</v>
      </c>
      <c r="B49" s="53" t="s">
        <v>423</v>
      </c>
      <c r="C49" s="53" t="s">
        <v>283</v>
      </c>
      <c r="D49" s="13"/>
      <c r="E49" s="14" t="s">
        <v>107</v>
      </c>
      <c r="F49" s="26">
        <f>F50</f>
        <v>718.0999999999999</v>
      </c>
      <c r="G49" s="26">
        <f>G50</f>
        <v>748.1</v>
      </c>
      <c r="H49" s="26">
        <f>H50</f>
        <v>777</v>
      </c>
    </row>
    <row r="50" spans="1:8" ht="24">
      <c r="A50" s="13">
        <f t="shared" si="1"/>
        <v>37</v>
      </c>
      <c r="B50" s="53" t="s">
        <v>423</v>
      </c>
      <c r="C50" s="53" t="s">
        <v>283</v>
      </c>
      <c r="D50" s="13">
        <v>120</v>
      </c>
      <c r="E50" s="14" t="s">
        <v>92</v>
      </c>
      <c r="F50" s="26">
        <f>SUM(F51:F52)</f>
        <v>718.0999999999999</v>
      </c>
      <c r="G50" s="26">
        <f>SUM(G51:G52)</f>
        <v>748.1</v>
      </c>
      <c r="H50" s="26">
        <f>SUM(H51:H52)</f>
        <v>777</v>
      </c>
    </row>
    <row r="51" spans="1:8" ht="12.75">
      <c r="A51" s="13">
        <f t="shared" si="1"/>
        <v>38</v>
      </c>
      <c r="B51" s="53"/>
      <c r="C51" s="53"/>
      <c r="D51" s="13">
        <v>121</v>
      </c>
      <c r="E51" s="14" t="s">
        <v>119</v>
      </c>
      <c r="F51" s="26">
        <v>552.4</v>
      </c>
      <c r="G51" s="26">
        <v>575.5</v>
      </c>
      <c r="H51" s="26">
        <v>597.7</v>
      </c>
    </row>
    <row r="52" spans="1:8" ht="36">
      <c r="A52" s="13">
        <f t="shared" si="1"/>
        <v>39</v>
      </c>
      <c r="B52" s="54"/>
      <c r="C52" s="54"/>
      <c r="D52" s="13">
        <v>129</v>
      </c>
      <c r="E52" s="14" t="s">
        <v>120</v>
      </c>
      <c r="F52" s="26">
        <v>165.7</v>
      </c>
      <c r="G52" s="26">
        <v>172.6</v>
      </c>
      <c r="H52" s="26">
        <v>179.3</v>
      </c>
    </row>
    <row r="53" spans="1:8" ht="12.75">
      <c r="A53" s="24">
        <f t="shared" si="1"/>
        <v>40</v>
      </c>
      <c r="B53" s="55" t="s">
        <v>424</v>
      </c>
      <c r="C53" s="55"/>
      <c r="D53" s="24"/>
      <c r="E53" s="27" t="s">
        <v>213</v>
      </c>
      <c r="F53" s="20">
        <f>F54</f>
        <v>2.5</v>
      </c>
      <c r="G53" s="20">
        <f aca="true" t="shared" si="3" ref="G53:H55">G54</f>
        <v>2.5</v>
      </c>
      <c r="H53" s="20">
        <f t="shared" si="3"/>
        <v>2.6</v>
      </c>
    </row>
    <row r="54" spans="1:8" ht="12.75">
      <c r="A54" s="24">
        <f t="shared" si="1"/>
        <v>41</v>
      </c>
      <c r="B54" s="55" t="s">
        <v>424</v>
      </c>
      <c r="C54" s="55">
        <v>5000000000</v>
      </c>
      <c r="D54" s="13"/>
      <c r="E54" s="25" t="s">
        <v>43</v>
      </c>
      <c r="F54" s="20">
        <f>F55</f>
        <v>2.5</v>
      </c>
      <c r="G54" s="20">
        <f t="shared" si="3"/>
        <v>2.5</v>
      </c>
      <c r="H54" s="20">
        <f t="shared" si="3"/>
        <v>2.6</v>
      </c>
    </row>
    <row r="55" spans="1:8" ht="53.25" customHeight="1">
      <c r="A55" s="13">
        <f t="shared" si="1"/>
        <v>42</v>
      </c>
      <c r="B55" s="54" t="s">
        <v>424</v>
      </c>
      <c r="C55" s="54">
        <v>5000051200</v>
      </c>
      <c r="D55" s="13"/>
      <c r="E55" s="14" t="s">
        <v>214</v>
      </c>
      <c r="F55" s="26">
        <f>F56</f>
        <v>2.5</v>
      </c>
      <c r="G55" s="26">
        <f t="shared" si="3"/>
        <v>2.5</v>
      </c>
      <c r="H55" s="26">
        <f t="shared" si="3"/>
        <v>2.6</v>
      </c>
    </row>
    <row r="56" spans="1:8" ht="12.75">
      <c r="A56" s="13">
        <f t="shared" si="1"/>
        <v>43</v>
      </c>
      <c r="B56" s="54" t="s">
        <v>424</v>
      </c>
      <c r="C56" s="54">
        <v>5000051200</v>
      </c>
      <c r="D56" s="13">
        <v>530</v>
      </c>
      <c r="E56" s="14" t="s">
        <v>14</v>
      </c>
      <c r="F56" s="26">
        <v>2.5</v>
      </c>
      <c r="G56" s="26">
        <v>2.5</v>
      </c>
      <c r="H56" s="26">
        <v>2.6</v>
      </c>
    </row>
    <row r="57" spans="1:9" ht="36">
      <c r="A57" s="24">
        <f t="shared" si="1"/>
        <v>44</v>
      </c>
      <c r="B57" s="52" t="s">
        <v>425</v>
      </c>
      <c r="C57" s="52"/>
      <c r="D57" s="24"/>
      <c r="E57" s="25" t="s">
        <v>4</v>
      </c>
      <c r="F57" s="20">
        <f>F58+F74</f>
        <v>18031.5</v>
      </c>
      <c r="G57" s="20">
        <f>G58+G74</f>
        <v>18538.600000000002</v>
      </c>
      <c r="H57" s="20">
        <f>H58+H74</f>
        <v>19134.9</v>
      </c>
      <c r="I57" s="1"/>
    </row>
    <row r="58" spans="1:8" ht="24">
      <c r="A58" s="13">
        <f t="shared" si="1"/>
        <v>45</v>
      </c>
      <c r="B58" s="53" t="s">
        <v>425</v>
      </c>
      <c r="C58" s="53" t="s">
        <v>284</v>
      </c>
      <c r="D58" s="13"/>
      <c r="E58" s="14" t="s">
        <v>219</v>
      </c>
      <c r="F58" s="26">
        <f>F59</f>
        <v>13523.6</v>
      </c>
      <c r="G58" s="26">
        <f>G59</f>
        <v>13953.100000000002</v>
      </c>
      <c r="H58" s="26">
        <f>H59</f>
        <v>14446.300000000001</v>
      </c>
    </row>
    <row r="59" spans="1:8" ht="36">
      <c r="A59" s="24">
        <f t="shared" si="1"/>
        <v>46</v>
      </c>
      <c r="B59" s="52" t="s">
        <v>425</v>
      </c>
      <c r="C59" s="52" t="s">
        <v>285</v>
      </c>
      <c r="D59" s="24"/>
      <c r="E59" s="25" t="s">
        <v>84</v>
      </c>
      <c r="F59" s="20">
        <f>F60+F68+F70</f>
        <v>13523.6</v>
      </c>
      <c r="G59" s="20">
        <f>G60+G68+G70</f>
        <v>13953.100000000002</v>
      </c>
      <c r="H59" s="20">
        <f>H60+H68+H70</f>
        <v>14446.300000000001</v>
      </c>
    </row>
    <row r="60" spans="1:8" ht="24">
      <c r="A60" s="13">
        <f t="shared" si="1"/>
        <v>47</v>
      </c>
      <c r="B60" s="53" t="s">
        <v>425</v>
      </c>
      <c r="C60" s="53" t="s">
        <v>287</v>
      </c>
      <c r="D60" s="13"/>
      <c r="E60" s="14" t="s">
        <v>44</v>
      </c>
      <c r="F60" s="26">
        <f>F61+F65</f>
        <v>10879.3</v>
      </c>
      <c r="G60" s="26">
        <f>G61+G65</f>
        <v>11521.7</v>
      </c>
      <c r="H60" s="26">
        <f>H61+H65</f>
        <v>11934.5</v>
      </c>
    </row>
    <row r="61" spans="1:8" ht="24">
      <c r="A61" s="13">
        <f t="shared" si="1"/>
        <v>48</v>
      </c>
      <c r="B61" s="53" t="s">
        <v>425</v>
      </c>
      <c r="C61" s="53" t="s">
        <v>287</v>
      </c>
      <c r="D61" s="13">
        <v>120</v>
      </c>
      <c r="E61" s="14" t="s">
        <v>92</v>
      </c>
      <c r="F61" s="26">
        <f>SUM(F62:F64)</f>
        <v>9424.4</v>
      </c>
      <c r="G61" s="26">
        <f>SUM(G62:G64)</f>
        <v>10739.6</v>
      </c>
      <c r="H61" s="26">
        <f>SUM(H62:H64)</f>
        <v>11152.4</v>
      </c>
    </row>
    <row r="62" spans="1:8" ht="12.75">
      <c r="A62" s="13">
        <f t="shared" si="1"/>
        <v>49</v>
      </c>
      <c r="B62" s="54"/>
      <c r="C62" s="54"/>
      <c r="D62" s="13">
        <v>121</v>
      </c>
      <c r="E62" s="14" t="s">
        <v>119</v>
      </c>
      <c r="F62" s="26">
        <v>7228.4</v>
      </c>
      <c r="G62" s="26">
        <v>8238.5</v>
      </c>
      <c r="H62" s="26">
        <v>8555.9</v>
      </c>
    </row>
    <row r="63" spans="1:8" ht="24">
      <c r="A63" s="13">
        <f t="shared" si="1"/>
        <v>50</v>
      </c>
      <c r="B63" s="53"/>
      <c r="C63" s="53"/>
      <c r="D63" s="13">
        <v>122</v>
      </c>
      <c r="E63" s="14" t="s">
        <v>89</v>
      </c>
      <c r="F63" s="26">
        <v>31.1</v>
      </c>
      <c r="G63" s="26">
        <v>31.1</v>
      </c>
      <c r="H63" s="26">
        <v>31.1</v>
      </c>
    </row>
    <row r="64" spans="1:8" ht="36">
      <c r="A64" s="13">
        <f t="shared" si="1"/>
        <v>51</v>
      </c>
      <c r="B64" s="53"/>
      <c r="C64" s="53"/>
      <c r="D64" s="13">
        <v>129</v>
      </c>
      <c r="E64" s="14" t="s">
        <v>120</v>
      </c>
      <c r="F64" s="26">
        <v>2164.9</v>
      </c>
      <c r="G64" s="26">
        <v>2470</v>
      </c>
      <c r="H64" s="26">
        <v>2565.4</v>
      </c>
    </row>
    <row r="65" spans="1:8" ht="24">
      <c r="A65" s="13">
        <f t="shared" si="1"/>
        <v>52</v>
      </c>
      <c r="B65" s="53"/>
      <c r="C65" s="53"/>
      <c r="D65" s="13">
        <v>240</v>
      </c>
      <c r="E65" s="14" t="s">
        <v>93</v>
      </c>
      <c r="F65" s="26">
        <f>SUM(F66:F67)</f>
        <v>1454.9</v>
      </c>
      <c r="G65" s="26">
        <f>SUM(G66:G67)</f>
        <v>782.1</v>
      </c>
      <c r="H65" s="26">
        <f>SUM(H66:H67)</f>
        <v>782.1</v>
      </c>
    </row>
    <row r="66" spans="1:8" ht="24">
      <c r="A66" s="13">
        <f t="shared" si="1"/>
        <v>53</v>
      </c>
      <c r="B66" s="53"/>
      <c r="C66" s="53"/>
      <c r="D66" s="13">
        <v>242</v>
      </c>
      <c r="E66" s="14" t="s">
        <v>5</v>
      </c>
      <c r="F66" s="26">
        <v>404.5</v>
      </c>
      <c r="G66" s="26">
        <v>274</v>
      </c>
      <c r="H66" s="26">
        <v>274</v>
      </c>
    </row>
    <row r="67" spans="1:8" ht="12.75">
      <c r="A67" s="13">
        <f t="shared" si="1"/>
        <v>54</v>
      </c>
      <c r="B67" s="53"/>
      <c r="C67" s="53"/>
      <c r="D67" s="13">
        <v>244</v>
      </c>
      <c r="E67" s="14" t="s">
        <v>173</v>
      </c>
      <c r="F67" s="26">
        <v>1050.4</v>
      </c>
      <c r="G67" s="26">
        <v>508.1</v>
      </c>
      <c r="H67" s="26">
        <v>508.1</v>
      </c>
    </row>
    <row r="68" spans="1:8" ht="36">
      <c r="A68" s="13">
        <f t="shared" si="1"/>
        <v>55</v>
      </c>
      <c r="B68" s="53" t="s">
        <v>425</v>
      </c>
      <c r="C68" s="53" t="s">
        <v>288</v>
      </c>
      <c r="D68" s="13"/>
      <c r="E68" s="14" t="s">
        <v>56</v>
      </c>
      <c r="F68" s="26">
        <f>F69</f>
        <v>826.6</v>
      </c>
      <c r="G68" s="26">
        <f>G69</f>
        <v>348.2</v>
      </c>
      <c r="H68" s="26">
        <f>H69</f>
        <v>348.2</v>
      </c>
    </row>
    <row r="69" spans="1:8" ht="24">
      <c r="A69" s="13">
        <f t="shared" si="1"/>
        <v>56</v>
      </c>
      <c r="B69" s="53" t="s">
        <v>425</v>
      </c>
      <c r="C69" s="53" t="s">
        <v>288</v>
      </c>
      <c r="D69" s="13">
        <v>242</v>
      </c>
      <c r="E69" s="14" t="s">
        <v>5</v>
      </c>
      <c r="F69" s="26">
        <v>826.6</v>
      </c>
      <c r="G69" s="26">
        <v>348.2</v>
      </c>
      <c r="H69" s="26">
        <v>348.2</v>
      </c>
    </row>
    <row r="70" spans="1:8" ht="38.25" customHeight="1">
      <c r="A70" s="13">
        <f t="shared" si="1"/>
        <v>57</v>
      </c>
      <c r="B70" s="53" t="s">
        <v>425</v>
      </c>
      <c r="C70" s="53" t="s">
        <v>286</v>
      </c>
      <c r="D70" s="13"/>
      <c r="E70" s="14" t="s">
        <v>168</v>
      </c>
      <c r="F70" s="26">
        <f>F71</f>
        <v>1817.7</v>
      </c>
      <c r="G70" s="26">
        <f>G71</f>
        <v>2083.2</v>
      </c>
      <c r="H70" s="26">
        <f>H71</f>
        <v>2163.6</v>
      </c>
    </row>
    <row r="71" spans="1:8" ht="24">
      <c r="A71" s="13">
        <f t="shared" si="1"/>
        <v>58</v>
      </c>
      <c r="B71" s="53" t="s">
        <v>425</v>
      </c>
      <c r="C71" s="53" t="s">
        <v>286</v>
      </c>
      <c r="D71" s="13">
        <v>120</v>
      </c>
      <c r="E71" s="14" t="s">
        <v>92</v>
      </c>
      <c r="F71" s="26">
        <f>SUM(F72:F73)</f>
        <v>1817.7</v>
      </c>
      <c r="G71" s="26">
        <f>SUM(G72:G73)</f>
        <v>2083.2</v>
      </c>
      <c r="H71" s="26">
        <f>SUM(H72:H73)</f>
        <v>2163.6</v>
      </c>
    </row>
    <row r="72" spans="1:8" ht="12.75">
      <c r="A72" s="13">
        <f t="shared" si="1"/>
        <v>59</v>
      </c>
      <c r="B72" s="53"/>
      <c r="C72" s="53"/>
      <c r="D72" s="13">
        <v>121</v>
      </c>
      <c r="E72" s="14" t="s">
        <v>119</v>
      </c>
      <c r="F72" s="26">
        <v>1398.9</v>
      </c>
      <c r="G72" s="26">
        <v>1602.8</v>
      </c>
      <c r="H72" s="26">
        <v>1664.4</v>
      </c>
    </row>
    <row r="73" spans="1:8" ht="36">
      <c r="A73" s="13">
        <f t="shared" si="1"/>
        <v>60</v>
      </c>
      <c r="B73" s="53"/>
      <c r="C73" s="53"/>
      <c r="D73" s="13">
        <v>129</v>
      </c>
      <c r="E73" s="14" t="s">
        <v>120</v>
      </c>
      <c r="F73" s="26">
        <v>418.8</v>
      </c>
      <c r="G73" s="26">
        <v>480.4</v>
      </c>
      <c r="H73" s="26">
        <v>499.2</v>
      </c>
    </row>
    <row r="74" spans="1:8" ht="12.75">
      <c r="A74" s="24">
        <f t="shared" si="1"/>
        <v>61</v>
      </c>
      <c r="B74" s="52" t="s">
        <v>425</v>
      </c>
      <c r="C74" s="52">
        <v>5000000000</v>
      </c>
      <c r="D74" s="24"/>
      <c r="E74" s="25" t="s">
        <v>43</v>
      </c>
      <c r="F74" s="20">
        <f>F75+F83+F87+F91</f>
        <v>4507.900000000001</v>
      </c>
      <c r="G74" s="20">
        <f>G75+G83+G87+G91</f>
        <v>4585.5</v>
      </c>
      <c r="H74" s="20">
        <f>H75+H83+H87+H91</f>
        <v>4688.6</v>
      </c>
    </row>
    <row r="75" spans="1:8" ht="24">
      <c r="A75" s="13">
        <f t="shared" si="1"/>
        <v>62</v>
      </c>
      <c r="B75" s="53" t="s">
        <v>425</v>
      </c>
      <c r="C75" s="53">
        <v>5000021000</v>
      </c>
      <c r="D75" s="13"/>
      <c r="E75" s="14" t="s">
        <v>44</v>
      </c>
      <c r="F75" s="26">
        <f>F76+F80</f>
        <v>1510.5</v>
      </c>
      <c r="G75" s="26">
        <f>G76+G80</f>
        <v>1186.6</v>
      </c>
      <c r="H75" s="26">
        <f>H76+H80</f>
        <v>1158.6999999999998</v>
      </c>
    </row>
    <row r="76" spans="1:8" ht="24">
      <c r="A76" s="13">
        <f t="shared" si="1"/>
        <v>63</v>
      </c>
      <c r="B76" s="53" t="s">
        <v>425</v>
      </c>
      <c r="C76" s="53">
        <v>5000021000</v>
      </c>
      <c r="D76" s="13">
        <v>120</v>
      </c>
      <c r="E76" s="14" t="s">
        <v>92</v>
      </c>
      <c r="F76" s="26">
        <f>SUM(F77:F79)</f>
        <v>1035.5</v>
      </c>
      <c r="G76" s="26">
        <f>SUM(G77:G79)</f>
        <v>1113.1</v>
      </c>
      <c r="H76" s="26">
        <f>SUM(H77:H79)</f>
        <v>1156.1</v>
      </c>
    </row>
    <row r="77" spans="1:8" ht="12.75">
      <c r="A77" s="13">
        <f t="shared" si="1"/>
        <v>64</v>
      </c>
      <c r="B77" s="53"/>
      <c r="C77" s="53"/>
      <c r="D77" s="13">
        <v>121</v>
      </c>
      <c r="E77" s="14" t="s">
        <v>119</v>
      </c>
      <c r="F77" s="26">
        <v>769</v>
      </c>
      <c r="G77" s="26">
        <v>856.8</v>
      </c>
      <c r="H77" s="26">
        <v>889.8</v>
      </c>
    </row>
    <row r="78" spans="1:8" ht="24">
      <c r="A78" s="13">
        <f t="shared" si="1"/>
        <v>65</v>
      </c>
      <c r="B78" s="53"/>
      <c r="C78" s="53"/>
      <c r="D78" s="13">
        <v>122</v>
      </c>
      <c r="E78" s="14" t="s">
        <v>89</v>
      </c>
      <c r="F78" s="26">
        <v>36.7</v>
      </c>
      <c r="G78" s="26">
        <v>0</v>
      </c>
      <c r="H78" s="26">
        <v>0</v>
      </c>
    </row>
    <row r="79" spans="1:8" ht="36">
      <c r="A79" s="13">
        <f t="shared" si="1"/>
        <v>66</v>
      </c>
      <c r="B79" s="53"/>
      <c r="C79" s="53"/>
      <c r="D79" s="13">
        <v>129</v>
      </c>
      <c r="E79" s="14" t="s">
        <v>120</v>
      </c>
      <c r="F79" s="26">
        <v>229.8</v>
      </c>
      <c r="G79" s="26">
        <v>256.3</v>
      </c>
      <c r="H79" s="26">
        <v>266.3</v>
      </c>
    </row>
    <row r="80" spans="1:8" ht="24">
      <c r="A80" s="13">
        <f t="shared" si="1"/>
        <v>67</v>
      </c>
      <c r="B80" s="53"/>
      <c r="C80" s="53"/>
      <c r="D80" s="13">
        <v>240</v>
      </c>
      <c r="E80" s="14" t="s">
        <v>93</v>
      </c>
      <c r="F80" s="26">
        <f>SUM(F81:F82)</f>
        <v>475</v>
      </c>
      <c r="G80" s="26">
        <f>SUM(G81:G82)</f>
        <v>73.5</v>
      </c>
      <c r="H80" s="26">
        <f>SUM(H81:H82)</f>
        <v>2.6</v>
      </c>
    </row>
    <row r="81" spans="1:8" ht="24">
      <c r="A81" s="13">
        <f t="shared" si="1"/>
        <v>68</v>
      </c>
      <c r="B81" s="53"/>
      <c r="C81" s="53"/>
      <c r="D81" s="13">
        <v>242</v>
      </c>
      <c r="E81" s="14" t="s">
        <v>6</v>
      </c>
      <c r="F81" s="26">
        <v>449.9</v>
      </c>
      <c r="G81" s="26">
        <v>73.5</v>
      </c>
      <c r="H81" s="26">
        <v>2.6</v>
      </c>
    </row>
    <row r="82" spans="1:8" ht="12.75">
      <c r="A82" s="13">
        <f aca="true" t="shared" si="4" ref="A82:A145">A81+1</f>
        <v>69</v>
      </c>
      <c r="B82" s="53"/>
      <c r="C82" s="53"/>
      <c r="D82" s="13">
        <v>244</v>
      </c>
      <c r="E82" s="14" t="s">
        <v>173</v>
      </c>
      <c r="F82" s="26">
        <v>25.1</v>
      </c>
      <c r="G82" s="26">
        <v>0</v>
      </c>
      <c r="H82" s="26">
        <v>0</v>
      </c>
    </row>
    <row r="83" spans="1:8" ht="24">
      <c r="A83" s="13">
        <f t="shared" si="4"/>
        <v>70</v>
      </c>
      <c r="B83" s="53" t="s">
        <v>425</v>
      </c>
      <c r="C83" s="53">
        <v>5000021030</v>
      </c>
      <c r="D83" s="13"/>
      <c r="E83" s="14" t="s">
        <v>164</v>
      </c>
      <c r="F83" s="26">
        <f>F84</f>
        <v>922.2</v>
      </c>
      <c r="G83" s="26">
        <f>G84</f>
        <v>1056.9</v>
      </c>
      <c r="H83" s="26">
        <f>H84</f>
        <v>1097.6</v>
      </c>
    </row>
    <row r="84" spans="1:8" ht="24">
      <c r="A84" s="13">
        <f t="shared" si="4"/>
        <v>71</v>
      </c>
      <c r="B84" s="53" t="s">
        <v>425</v>
      </c>
      <c r="C84" s="53">
        <v>5000021030</v>
      </c>
      <c r="D84" s="13">
        <v>120</v>
      </c>
      <c r="E84" s="14" t="s">
        <v>92</v>
      </c>
      <c r="F84" s="26">
        <f>SUM(F85:F86)</f>
        <v>922.2</v>
      </c>
      <c r="G84" s="26">
        <f>SUM(G85:G86)</f>
        <v>1056.9</v>
      </c>
      <c r="H84" s="26">
        <f>SUM(H85:H86)</f>
        <v>1097.6</v>
      </c>
    </row>
    <row r="85" spans="1:8" ht="12.75">
      <c r="A85" s="13">
        <f t="shared" si="4"/>
        <v>72</v>
      </c>
      <c r="B85" s="53"/>
      <c r="C85" s="53"/>
      <c r="D85" s="13">
        <v>121</v>
      </c>
      <c r="E85" s="14" t="s">
        <v>119</v>
      </c>
      <c r="F85" s="26">
        <v>709.2</v>
      </c>
      <c r="G85" s="26">
        <v>812.7</v>
      </c>
      <c r="H85" s="26">
        <v>843.9</v>
      </c>
    </row>
    <row r="86" spans="1:8" ht="36">
      <c r="A86" s="13">
        <f t="shared" si="4"/>
        <v>73</v>
      </c>
      <c r="B86" s="53"/>
      <c r="C86" s="53"/>
      <c r="D86" s="13">
        <v>129</v>
      </c>
      <c r="E86" s="14" t="s">
        <v>120</v>
      </c>
      <c r="F86" s="26">
        <v>213</v>
      </c>
      <c r="G86" s="26">
        <v>244.2</v>
      </c>
      <c r="H86" s="26">
        <v>253.7</v>
      </c>
    </row>
    <row r="87" spans="1:8" ht="36">
      <c r="A87" s="13">
        <f t="shared" si="4"/>
        <v>74</v>
      </c>
      <c r="B87" s="53" t="s">
        <v>425</v>
      </c>
      <c r="C87" s="53" t="s">
        <v>290</v>
      </c>
      <c r="D87" s="13"/>
      <c r="E87" s="14" t="s">
        <v>225</v>
      </c>
      <c r="F87" s="26">
        <f>F88</f>
        <v>1390.6000000000001</v>
      </c>
      <c r="G87" s="26">
        <f>G88</f>
        <v>1593.8</v>
      </c>
      <c r="H87" s="26">
        <f>H88</f>
        <v>1655.3000000000002</v>
      </c>
    </row>
    <row r="88" spans="1:8" ht="24">
      <c r="A88" s="13">
        <f t="shared" si="4"/>
        <v>75</v>
      </c>
      <c r="B88" s="53" t="s">
        <v>425</v>
      </c>
      <c r="C88" s="53" t="s">
        <v>290</v>
      </c>
      <c r="D88" s="13">
        <v>120</v>
      </c>
      <c r="E88" s="14" t="s">
        <v>92</v>
      </c>
      <c r="F88" s="26">
        <f>SUM(F89:F90)</f>
        <v>1390.6000000000001</v>
      </c>
      <c r="G88" s="26">
        <f>SUM(G89:G90)</f>
        <v>1593.8</v>
      </c>
      <c r="H88" s="26">
        <f>SUM(H89:H90)</f>
        <v>1655.3000000000002</v>
      </c>
    </row>
    <row r="89" spans="1:8" ht="12.75">
      <c r="A89" s="13">
        <f t="shared" si="4"/>
        <v>76</v>
      </c>
      <c r="B89" s="53"/>
      <c r="C89" s="53"/>
      <c r="D89" s="13">
        <v>121</v>
      </c>
      <c r="E89" s="14" t="s">
        <v>119</v>
      </c>
      <c r="F89" s="26">
        <v>1069.9</v>
      </c>
      <c r="G89" s="26">
        <v>1226</v>
      </c>
      <c r="H89" s="26">
        <v>1273.2</v>
      </c>
    </row>
    <row r="90" spans="1:8" ht="36">
      <c r="A90" s="13">
        <f t="shared" si="4"/>
        <v>77</v>
      </c>
      <c r="B90" s="53"/>
      <c r="C90" s="53"/>
      <c r="D90" s="13">
        <v>129</v>
      </c>
      <c r="E90" s="14" t="s">
        <v>120</v>
      </c>
      <c r="F90" s="26">
        <v>320.7</v>
      </c>
      <c r="G90" s="26">
        <v>367.8</v>
      </c>
      <c r="H90" s="26">
        <v>382.1</v>
      </c>
    </row>
    <row r="91" spans="1:8" ht="36">
      <c r="A91" s="13">
        <f t="shared" si="4"/>
        <v>78</v>
      </c>
      <c r="B91" s="53" t="s">
        <v>425</v>
      </c>
      <c r="C91" s="53" t="s">
        <v>291</v>
      </c>
      <c r="D91" s="13"/>
      <c r="E91" s="14" t="s">
        <v>192</v>
      </c>
      <c r="F91" s="26">
        <f>F92+F95</f>
        <v>684.6</v>
      </c>
      <c r="G91" s="26">
        <f>G92+G95</f>
        <v>748.2</v>
      </c>
      <c r="H91" s="26">
        <f>H92+H95</f>
        <v>777</v>
      </c>
    </row>
    <row r="92" spans="1:8" ht="24">
      <c r="A92" s="13">
        <f t="shared" si="4"/>
        <v>79</v>
      </c>
      <c r="B92" s="53" t="s">
        <v>425</v>
      </c>
      <c r="C92" s="53" t="s">
        <v>291</v>
      </c>
      <c r="D92" s="13">
        <v>120</v>
      </c>
      <c r="E92" s="14" t="s">
        <v>92</v>
      </c>
      <c r="F92" s="26">
        <f>F93+F94</f>
        <v>652.5</v>
      </c>
      <c r="G92" s="26">
        <f>G93+G94</f>
        <v>748.2</v>
      </c>
      <c r="H92" s="26">
        <f>H93+H94</f>
        <v>777</v>
      </c>
    </row>
    <row r="93" spans="1:8" ht="12.75">
      <c r="A93" s="13">
        <f t="shared" si="4"/>
        <v>80</v>
      </c>
      <c r="B93" s="53"/>
      <c r="C93" s="53"/>
      <c r="D93" s="13">
        <v>121</v>
      </c>
      <c r="E93" s="14" t="s">
        <v>119</v>
      </c>
      <c r="F93" s="26">
        <v>502.2</v>
      </c>
      <c r="G93" s="26">
        <v>575.7</v>
      </c>
      <c r="H93" s="26">
        <v>597.6</v>
      </c>
    </row>
    <row r="94" spans="1:8" ht="36">
      <c r="A94" s="13">
        <f t="shared" si="4"/>
        <v>81</v>
      </c>
      <c r="B94" s="53"/>
      <c r="C94" s="53"/>
      <c r="D94" s="13">
        <v>129</v>
      </c>
      <c r="E94" s="14" t="s">
        <v>120</v>
      </c>
      <c r="F94" s="26">
        <v>150.3</v>
      </c>
      <c r="G94" s="26">
        <v>172.5</v>
      </c>
      <c r="H94" s="26">
        <v>179.4</v>
      </c>
    </row>
    <row r="95" spans="1:8" ht="12.75">
      <c r="A95" s="13">
        <f t="shared" si="4"/>
        <v>82</v>
      </c>
      <c r="B95" s="53"/>
      <c r="C95" s="53"/>
      <c r="D95" s="13">
        <v>244</v>
      </c>
      <c r="E95" s="14" t="s">
        <v>173</v>
      </c>
      <c r="F95" s="26">
        <v>32.1</v>
      </c>
      <c r="G95" s="26">
        <v>0</v>
      </c>
      <c r="H95" s="26">
        <v>0</v>
      </c>
    </row>
    <row r="96" spans="1:8" ht="12.75">
      <c r="A96" s="24">
        <f t="shared" si="4"/>
        <v>83</v>
      </c>
      <c r="B96" s="52" t="s">
        <v>426</v>
      </c>
      <c r="C96" s="53"/>
      <c r="D96" s="13"/>
      <c r="E96" s="25" t="s">
        <v>7</v>
      </c>
      <c r="F96" s="20">
        <f>F97</f>
        <v>350</v>
      </c>
      <c r="G96" s="20">
        <f aca="true" t="shared" si="5" ref="G96:H98">G97</f>
        <v>350</v>
      </c>
      <c r="H96" s="20">
        <f t="shared" si="5"/>
        <v>350</v>
      </c>
    </row>
    <row r="97" spans="1:8" ht="12.75">
      <c r="A97" s="24">
        <f t="shared" si="4"/>
        <v>84</v>
      </c>
      <c r="B97" s="52" t="s">
        <v>426</v>
      </c>
      <c r="C97" s="52">
        <v>5000000000</v>
      </c>
      <c r="D97" s="24"/>
      <c r="E97" s="25" t="s">
        <v>43</v>
      </c>
      <c r="F97" s="20">
        <f>F98</f>
        <v>350</v>
      </c>
      <c r="G97" s="20">
        <f t="shared" si="5"/>
        <v>350</v>
      </c>
      <c r="H97" s="20">
        <f t="shared" si="5"/>
        <v>350</v>
      </c>
    </row>
    <row r="98" spans="1:8" ht="15" customHeight="1">
      <c r="A98" s="13">
        <f t="shared" si="4"/>
        <v>85</v>
      </c>
      <c r="B98" s="53" t="s">
        <v>426</v>
      </c>
      <c r="C98" s="53">
        <v>5000020700</v>
      </c>
      <c r="D98" s="13"/>
      <c r="E98" s="14" t="s">
        <v>8</v>
      </c>
      <c r="F98" s="26">
        <f>F99</f>
        <v>350</v>
      </c>
      <c r="G98" s="26">
        <f t="shared" si="5"/>
        <v>350</v>
      </c>
      <c r="H98" s="26">
        <f t="shared" si="5"/>
        <v>350</v>
      </c>
    </row>
    <row r="99" spans="1:8" ht="12.75">
      <c r="A99" s="13">
        <f t="shared" si="4"/>
        <v>86</v>
      </c>
      <c r="B99" s="53" t="s">
        <v>426</v>
      </c>
      <c r="C99" s="53">
        <v>5000020700</v>
      </c>
      <c r="D99" s="13">
        <v>870</v>
      </c>
      <c r="E99" s="14" t="s">
        <v>9</v>
      </c>
      <c r="F99" s="26">
        <v>350</v>
      </c>
      <c r="G99" s="26">
        <v>350</v>
      </c>
      <c r="H99" s="26">
        <v>350</v>
      </c>
    </row>
    <row r="100" spans="1:8" ht="12.75">
      <c r="A100" s="24">
        <f t="shared" si="4"/>
        <v>87</v>
      </c>
      <c r="B100" s="52" t="s">
        <v>427</v>
      </c>
      <c r="C100" s="52"/>
      <c r="D100" s="24"/>
      <c r="E100" s="25" t="s">
        <v>86</v>
      </c>
      <c r="F100" s="20">
        <f>F101+F125+F129</f>
        <v>7803.699999999999</v>
      </c>
      <c r="G100" s="20">
        <f>G101+G125+G129</f>
        <v>6939.099999999999</v>
      </c>
      <c r="H100" s="20">
        <f>H101+H125+H129</f>
        <v>7011.9</v>
      </c>
    </row>
    <row r="101" spans="1:8" ht="24">
      <c r="A101" s="13">
        <f t="shared" si="4"/>
        <v>88</v>
      </c>
      <c r="B101" s="53" t="s">
        <v>427</v>
      </c>
      <c r="C101" s="53" t="s">
        <v>289</v>
      </c>
      <c r="D101" s="13"/>
      <c r="E101" s="14" t="s">
        <v>217</v>
      </c>
      <c r="F101" s="26">
        <f>F102+F105+F110+F115</f>
        <v>6994.199999999999</v>
      </c>
      <c r="G101" s="26">
        <f>G102+G105+G110+G115</f>
        <v>6159.599999999999</v>
      </c>
      <c r="H101" s="26">
        <f>H102+H105+H110+H115</f>
        <v>6232.4</v>
      </c>
    </row>
    <row r="102" spans="1:8" ht="24">
      <c r="A102" s="24">
        <f t="shared" si="4"/>
        <v>89</v>
      </c>
      <c r="B102" s="52" t="s">
        <v>427</v>
      </c>
      <c r="C102" s="52" t="s">
        <v>292</v>
      </c>
      <c r="D102" s="24"/>
      <c r="E102" s="25" t="s">
        <v>64</v>
      </c>
      <c r="F102" s="28">
        <f aca="true" t="shared" si="6" ref="F102:H103">F103</f>
        <v>4500.7</v>
      </c>
      <c r="G102" s="28">
        <f t="shared" si="6"/>
        <v>4543.5</v>
      </c>
      <c r="H102" s="28">
        <f t="shared" si="6"/>
        <v>4589</v>
      </c>
    </row>
    <row r="103" spans="1:8" ht="12.75">
      <c r="A103" s="13">
        <f t="shared" si="4"/>
        <v>90</v>
      </c>
      <c r="B103" s="53" t="s">
        <v>427</v>
      </c>
      <c r="C103" s="53" t="s">
        <v>293</v>
      </c>
      <c r="D103" s="13"/>
      <c r="E103" s="14" t="s">
        <v>193</v>
      </c>
      <c r="F103" s="26">
        <f t="shared" si="6"/>
        <v>4500.7</v>
      </c>
      <c r="G103" s="26">
        <f t="shared" si="6"/>
        <v>4543.5</v>
      </c>
      <c r="H103" s="26">
        <f t="shared" si="6"/>
        <v>4589</v>
      </c>
    </row>
    <row r="104" spans="1:8" ht="24">
      <c r="A104" s="13">
        <f t="shared" si="4"/>
        <v>91</v>
      </c>
      <c r="B104" s="53" t="s">
        <v>427</v>
      </c>
      <c r="C104" s="53" t="s">
        <v>293</v>
      </c>
      <c r="D104" s="13">
        <v>321</v>
      </c>
      <c r="E104" s="14" t="s">
        <v>100</v>
      </c>
      <c r="F104" s="26">
        <v>4500.7</v>
      </c>
      <c r="G104" s="26">
        <v>4543.5</v>
      </c>
      <c r="H104" s="26">
        <v>4589</v>
      </c>
    </row>
    <row r="105" spans="1:8" ht="36">
      <c r="A105" s="24">
        <f t="shared" si="4"/>
        <v>92</v>
      </c>
      <c r="B105" s="52" t="s">
        <v>427</v>
      </c>
      <c r="C105" s="52" t="s">
        <v>294</v>
      </c>
      <c r="D105" s="24"/>
      <c r="E105" s="25" t="s">
        <v>57</v>
      </c>
      <c r="F105" s="20">
        <f aca="true" t="shared" si="7" ref="F105:H106">F106</f>
        <v>2079.6</v>
      </c>
      <c r="G105" s="20">
        <f t="shared" si="7"/>
        <v>1195.2</v>
      </c>
      <c r="H105" s="20">
        <f t="shared" si="7"/>
        <v>1214.5</v>
      </c>
    </row>
    <row r="106" spans="1:8" ht="39.75" customHeight="1">
      <c r="A106" s="13">
        <f t="shared" si="4"/>
        <v>93</v>
      </c>
      <c r="B106" s="53" t="s">
        <v>427</v>
      </c>
      <c r="C106" s="53" t="s">
        <v>295</v>
      </c>
      <c r="D106" s="13"/>
      <c r="E106" s="14" t="s">
        <v>221</v>
      </c>
      <c r="F106" s="26">
        <f t="shared" si="7"/>
        <v>2079.6</v>
      </c>
      <c r="G106" s="26">
        <f t="shared" si="7"/>
        <v>1195.2</v>
      </c>
      <c r="H106" s="26">
        <f t="shared" si="7"/>
        <v>1214.5</v>
      </c>
    </row>
    <row r="107" spans="1:8" ht="29.25" customHeight="1">
      <c r="A107" s="13">
        <f t="shared" si="4"/>
        <v>94</v>
      </c>
      <c r="B107" s="53" t="s">
        <v>427</v>
      </c>
      <c r="C107" s="53" t="s">
        <v>295</v>
      </c>
      <c r="D107" s="13">
        <v>240</v>
      </c>
      <c r="E107" s="14" t="s">
        <v>93</v>
      </c>
      <c r="F107" s="26">
        <f>F108+F109</f>
        <v>2079.6</v>
      </c>
      <c r="G107" s="26">
        <f>G108+G109</f>
        <v>1195.2</v>
      </c>
      <c r="H107" s="26">
        <f>H108+H109</f>
        <v>1214.5</v>
      </c>
    </row>
    <row r="108" spans="1:8" ht="27.75" customHeight="1">
      <c r="A108" s="13">
        <f t="shared" si="4"/>
        <v>95</v>
      </c>
      <c r="B108" s="53"/>
      <c r="C108" s="53"/>
      <c r="D108" s="13">
        <v>243</v>
      </c>
      <c r="E108" s="14" t="s">
        <v>49</v>
      </c>
      <c r="F108" s="26">
        <v>672.3</v>
      </c>
      <c r="G108" s="26">
        <v>0</v>
      </c>
      <c r="H108" s="26">
        <v>0</v>
      </c>
    </row>
    <row r="109" spans="1:8" ht="15.75" customHeight="1">
      <c r="A109" s="13">
        <f t="shared" si="4"/>
        <v>96</v>
      </c>
      <c r="B109" s="56"/>
      <c r="C109" s="56"/>
      <c r="D109" s="13">
        <v>244</v>
      </c>
      <c r="E109" s="14" t="s">
        <v>173</v>
      </c>
      <c r="F109" s="26">
        <v>1407.3</v>
      </c>
      <c r="G109" s="26">
        <v>1195.2</v>
      </c>
      <c r="H109" s="26">
        <v>1214.5</v>
      </c>
    </row>
    <row r="110" spans="1:8" ht="24">
      <c r="A110" s="24">
        <f t="shared" si="4"/>
        <v>97</v>
      </c>
      <c r="B110" s="52" t="s">
        <v>427</v>
      </c>
      <c r="C110" s="52" t="s">
        <v>296</v>
      </c>
      <c r="D110" s="24"/>
      <c r="E110" s="25" t="s">
        <v>58</v>
      </c>
      <c r="F110" s="20">
        <f aca="true" t="shared" si="8" ref="F110:H111">F111</f>
        <v>192</v>
      </c>
      <c r="G110" s="20">
        <f t="shared" si="8"/>
        <v>199</v>
      </c>
      <c r="H110" s="20">
        <f t="shared" si="8"/>
        <v>207</v>
      </c>
    </row>
    <row r="111" spans="1:8" ht="48">
      <c r="A111" s="13">
        <f t="shared" si="4"/>
        <v>98</v>
      </c>
      <c r="B111" s="53" t="s">
        <v>427</v>
      </c>
      <c r="C111" s="53" t="s">
        <v>297</v>
      </c>
      <c r="D111" s="13"/>
      <c r="E111" s="14" t="s">
        <v>226</v>
      </c>
      <c r="F111" s="26">
        <f t="shared" si="8"/>
        <v>192</v>
      </c>
      <c r="G111" s="26">
        <f t="shared" si="8"/>
        <v>199</v>
      </c>
      <c r="H111" s="26">
        <f t="shared" si="8"/>
        <v>207</v>
      </c>
    </row>
    <row r="112" spans="1:8" ht="24">
      <c r="A112" s="13">
        <f t="shared" si="4"/>
        <v>99</v>
      </c>
      <c r="B112" s="53" t="s">
        <v>427</v>
      </c>
      <c r="C112" s="53" t="s">
        <v>297</v>
      </c>
      <c r="D112" s="13">
        <v>240</v>
      </c>
      <c r="E112" s="14" t="s">
        <v>93</v>
      </c>
      <c r="F112" s="26">
        <f>F113+F114</f>
        <v>192</v>
      </c>
      <c r="G112" s="26">
        <f>G113+G114</f>
        <v>199</v>
      </c>
      <c r="H112" s="26">
        <f>H113+H114</f>
        <v>207</v>
      </c>
    </row>
    <row r="113" spans="1:8" ht="24">
      <c r="A113" s="13">
        <f t="shared" si="4"/>
        <v>100</v>
      </c>
      <c r="B113" s="53"/>
      <c r="C113" s="53"/>
      <c r="D113" s="13">
        <v>242</v>
      </c>
      <c r="E113" s="14" t="s">
        <v>2</v>
      </c>
      <c r="F113" s="26">
        <v>127.2</v>
      </c>
      <c r="G113" s="26">
        <v>163</v>
      </c>
      <c r="H113" s="26">
        <v>171</v>
      </c>
    </row>
    <row r="114" spans="1:8" ht="12.75">
      <c r="A114" s="13">
        <f t="shared" si="4"/>
        <v>101</v>
      </c>
      <c r="B114" s="53"/>
      <c r="C114" s="53"/>
      <c r="D114" s="13">
        <v>244</v>
      </c>
      <c r="E114" s="14" t="s">
        <v>173</v>
      </c>
      <c r="F114" s="26">
        <v>64.8</v>
      </c>
      <c r="G114" s="26">
        <v>36</v>
      </c>
      <c r="H114" s="26">
        <v>36</v>
      </c>
    </row>
    <row r="115" spans="1:8" ht="36">
      <c r="A115" s="24">
        <f t="shared" si="4"/>
        <v>102</v>
      </c>
      <c r="B115" s="52" t="s">
        <v>427</v>
      </c>
      <c r="C115" s="52" t="s">
        <v>282</v>
      </c>
      <c r="D115" s="24"/>
      <c r="E115" s="25" t="s">
        <v>55</v>
      </c>
      <c r="F115" s="20">
        <f>F116+F118+F121</f>
        <v>221.9</v>
      </c>
      <c r="G115" s="20">
        <f>G116+G118+G121</f>
        <v>221.9</v>
      </c>
      <c r="H115" s="20">
        <f>H116+H118+H121</f>
        <v>221.9</v>
      </c>
    </row>
    <row r="116" spans="1:8" ht="24">
      <c r="A116" s="13">
        <f t="shared" si="4"/>
        <v>103</v>
      </c>
      <c r="B116" s="53" t="s">
        <v>427</v>
      </c>
      <c r="C116" s="53" t="s">
        <v>298</v>
      </c>
      <c r="D116" s="13"/>
      <c r="E116" s="14" t="s">
        <v>106</v>
      </c>
      <c r="F116" s="26">
        <f>F117</f>
        <v>115.1</v>
      </c>
      <c r="G116" s="26">
        <f>G117</f>
        <v>115.1</v>
      </c>
      <c r="H116" s="26">
        <f>H117</f>
        <v>115.1</v>
      </c>
    </row>
    <row r="117" spans="1:8" ht="12.75">
      <c r="A117" s="13">
        <f t="shared" si="4"/>
        <v>104</v>
      </c>
      <c r="B117" s="53" t="s">
        <v>427</v>
      </c>
      <c r="C117" s="53" t="s">
        <v>298</v>
      </c>
      <c r="D117" s="13">
        <v>244</v>
      </c>
      <c r="E117" s="14" t="s">
        <v>173</v>
      </c>
      <c r="F117" s="26">
        <v>115.1</v>
      </c>
      <c r="G117" s="26">
        <v>115.1</v>
      </c>
      <c r="H117" s="26">
        <v>115.1</v>
      </c>
    </row>
    <row r="118" spans="1:8" ht="52.5" customHeight="1">
      <c r="A118" s="13">
        <f t="shared" si="4"/>
        <v>105</v>
      </c>
      <c r="B118" s="53" t="s">
        <v>427</v>
      </c>
      <c r="C118" s="53" t="s">
        <v>299</v>
      </c>
      <c r="D118" s="13"/>
      <c r="E118" s="14" t="s">
        <v>166</v>
      </c>
      <c r="F118" s="26">
        <f>SUM(F119:F120)</f>
        <v>0.4</v>
      </c>
      <c r="G118" s="26">
        <f>SUM(G119:G120)</f>
        <v>0.4</v>
      </c>
      <c r="H118" s="26">
        <f>SUM(H119:H120)</f>
        <v>0.4</v>
      </c>
    </row>
    <row r="119" spans="1:8" ht="12.75">
      <c r="A119" s="13">
        <f t="shared" si="4"/>
        <v>106</v>
      </c>
      <c r="B119" s="53" t="s">
        <v>427</v>
      </c>
      <c r="C119" s="53" t="s">
        <v>299</v>
      </c>
      <c r="D119" s="13">
        <v>244</v>
      </c>
      <c r="E119" s="14" t="s">
        <v>173</v>
      </c>
      <c r="F119" s="26">
        <v>0.1</v>
      </c>
      <c r="G119" s="26">
        <v>0.1</v>
      </c>
      <c r="H119" s="26">
        <v>0.1</v>
      </c>
    </row>
    <row r="120" spans="1:8" ht="12.75">
      <c r="A120" s="13">
        <f t="shared" si="4"/>
        <v>107</v>
      </c>
      <c r="B120" s="53"/>
      <c r="C120" s="53"/>
      <c r="D120" s="13">
        <v>540</v>
      </c>
      <c r="E120" s="14" t="s">
        <v>10</v>
      </c>
      <c r="F120" s="26">
        <v>0.3</v>
      </c>
      <c r="G120" s="26">
        <v>0.3</v>
      </c>
      <c r="H120" s="26">
        <v>0.3</v>
      </c>
    </row>
    <row r="121" spans="1:8" ht="24">
      <c r="A121" s="13">
        <f t="shared" si="4"/>
        <v>108</v>
      </c>
      <c r="B121" s="53" t="s">
        <v>427</v>
      </c>
      <c r="C121" s="53" t="s">
        <v>300</v>
      </c>
      <c r="D121" s="13"/>
      <c r="E121" s="14" t="s">
        <v>167</v>
      </c>
      <c r="F121" s="26">
        <f>F122</f>
        <v>106.4</v>
      </c>
      <c r="G121" s="26">
        <f>G122</f>
        <v>106.4</v>
      </c>
      <c r="H121" s="26">
        <f>H122</f>
        <v>106.4</v>
      </c>
    </row>
    <row r="122" spans="1:8" ht="24">
      <c r="A122" s="13">
        <f t="shared" si="4"/>
        <v>109</v>
      </c>
      <c r="B122" s="53" t="s">
        <v>427</v>
      </c>
      <c r="C122" s="53" t="s">
        <v>300</v>
      </c>
      <c r="D122" s="13">
        <v>120</v>
      </c>
      <c r="E122" s="14" t="s">
        <v>92</v>
      </c>
      <c r="F122" s="26">
        <f>SUM(F123:F124)</f>
        <v>106.4</v>
      </c>
      <c r="G122" s="26">
        <f>SUM(G123:G124)</f>
        <v>106.4</v>
      </c>
      <c r="H122" s="26">
        <f>SUM(H123:H124)</f>
        <v>106.4</v>
      </c>
    </row>
    <row r="123" spans="1:8" ht="12.75">
      <c r="A123" s="13">
        <f t="shared" si="4"/>
        <v>110</v>
      </c>
      <c r="B123" s="53"/>
      <c r="C123" s="53"/>
      <c r="D123" s="13">
        <v>121</v>
      </c>
      <c r="E123" s="14" t="s">
        <v>119</v>
      </c>
      <c r="F123" s="26">
        <v>81.7</v>
      </c>
      <c r="G123" s="26">
        <v>81.7</v>
      </c>
      <c r="H123" s="26">
        <v>81.7</v>
      </c>
    </row>
    <row r="124" spans="1:8" ht="36">
      <c r="A124" s="13">
        <f t="shared" si="4"/>
        <v>111</v>
      </c>
      <c r="B124" s="53"/>
      <c r="C124" s="53"/>
      <c r="D124" s="13">
        <v>129</v>
      </c>
      <c r="E124" s="14" t="s">
        <v>120</v>
      </c>
      <c r="F124" s="26">
        <v>24.7</v>
      </c>
      <c r="G124" s="26">
        <v>24.7</v>
      </c>
      <c r="H124" s="26">
        <v>24.7</v>
      </c>
    </row>
    <row r="125" spans="1:8" ht="24">
      <c r="A125" s="13">
        <f t="shared" si="4"/>
        <v>112</v>
      </c>
      <c r="B125" s="53" t="s">
        <v>427</v>
      </c>
      <c r="C125" s="53" t="s">
        <v>284</v>
      </c>
      <c r="D125" s="13"/>
      <c r="E125" s="14" t="s">
        <v>219</v>
      </c>
      <c r="F125" s="26">
        <f>F126</f>
        <v>759.5</v>
      </c>
      <c r="G125" s="26">
        <f aca="true" t="shared" si="9" ref="G125:H127">G126</f>
        <v>729.5</v>
      </c>
      <c r="H125" s="26">
        <f t="shared" si="9"/>
        <v>729.5</v>
      </c>
    </row>
    <row r="126" spans="1:8" ht="24">
      <c r="A126" s="24">
        <f t="shared" si="4"/>
        <v>113</v>
      </c>
      <c r="B126" s="52" t="s">
        <v>428</v>
      </c>
      <c r="C126" s="52" t="s">
        <v>301</v>
      </c>
      <c r="D126" s="24"/>
      <c r="E126" s="25" t="s">
        <v>59</v>
      </c>
      <c r="F126" s="20">
        <f>F127</f>
        <v>759.5</v>
      </c>
      <c r="G126" s="20">
        <f t="shared" si="9"/>
        <v>729.5</v>
      </c>
      <c r="H126" s="20">
        <f t="shared" si="9"/>
        <v>729.5</v>
      </c>
    </row>
    <row r="127" spans="1:8" ht="24">
      <c r="A127" s="13">
        <f t="shared" si="4"/>
        <v>114</v>
      </c>
      <c r="B127" s="53" t="s">
        <v>427</v>
      </c>
      <c r="C127" s="53" t="s">
        <v>302</v>
      </c>
      <c r="D127" s="13"/>
      <c r="E127" s="14" t="s">
        <v>139</v>
      </c>
      <c r="F127" s="26">
        <f>F128</f>
        <v>759.5</v>
      </c>
      <c r="G127" s="26">
        <f t="shared" si="9"/>
        <v>729.5</v>
      </c>
      <c r="H127" s="26">
        <f t="shared" si="9"/>
        <v>729.5</v>
      </c>
    </row>
    <row r="128" spans="1:8" ht="24">
      <c r="A128" s="13">
        <f t="shared" si="4"/>
        <v>115</v>
      </c>
      <c r="B128" s="53" t="s">
        <v>427</v>
      </c>
      <c r="C128" s="53" t="s">
        <v>302</v>
      </c>
      <c r="D128" s="13">
        <v>242</v>
      </c>
      <c r="E128" s="14" t="s">
        <v>5</v>
      </c>
      <c r="F128" s="26">
        <v>759.5</v>
      </c>
      <c r="G128" s="26">
        <v>729.5</v>
      </c>
      <c r="H128" s="26">
        <v>729.5</v>
      </c>
    </row>
    <row r="129" spans="1:8" ht="12.75">
      <c r="A129" s="24">
        <f t="shared" si="4"/>
        <v>116</v>
      </c>
      <c r="B129" s="52" t="s">
        <v>427</v>
      </c>
      <c r="C129" s="52">
        <v>5000000000</v>
      </c>
      <c r="D129" s="24"/>
      <c r="E129" s="25" t="s">
        <v>43</v>
      </c>
      <c r="F129" s="20">
        <f aca="true" t="shared" si="10" ref="F129:H130">F130</f>
        <v>50</v>
      </c>
      <c r="G129" s="20">
        <f t="shared" si="10"/>
        <v>50</v>
      </c>
      <c r="H129" s="20">
        <f t="shared" si="10"/>
        <v>50</v>
      </c>
    </row>
    <row r="130" spans="1:8" ht="24">
      <c r="A130" s="13">
        <f t="shared" si="4"/>
        <v>117</v>
      </c>
      <c r="B130" s="53" t="s">
        <v>427</v>
      </c>
      <c r="C130" s="53">
        <v>5000021100</v>
      </c>
      <c r="D130" s="13"/>
      <c r="E130" s="14" t="s">
        <v>108</v>
      </c>
      <c r="F130" s="26">
        <f t="shared" si="10"/>
        <v>50</v>
      </c>
      <c r="G130" s="26">
        <f t="shared" si="10"/>
        <v>50</v>
      </c>
      <c r="H130" s="26">
        <f t="shared" si="10"/>
        <v>50</v>
      </c>
    </row>
    <row r="131" spans="1:8" ht="12.75">
      <c r="A131" s="13">
        <f t="shared" si="4"/>
        <v>118</v>
      </c>
      <c r="B131" s="53" t="s">
        <v>427</v>
      </c>
      <c r="C131" s="53">
        <v>5000021100</v>
      </c>
      <c r="D131" s="13">
        <v>853</v>
      </c>
      <c r="E131" s="14" t="s">
        <v>117</v>
      </c>
      <c r="F131" s="26">
        <v>50</v>
      </c>
      <c r="G131" s="26">
        <v>50</v>
      </c>
      <c r="H131" s="26">
        <v>50</v>
      </c>
    </row>
    <row r="132" spans="1:8" ht="12.75">
      <c r="A132" s="24">
        <f t="shared" si="4"/>
        <v>119</v>
      </c>
      <c r="B132" s="52" t="s">
        <v>429</v>
      </c>
      <c r="C132" s="52"/>
      <c r="D132" s="24"/>
      <c r="E132" s="24" t="s">
        <v>11</v>
      </c>
      <c r="F132" s="20">
        <f>F133</f>
        <v>985.1</v>
      </c>
      <c r="G132" s="20">
        <f aca="true" t="shared" si="11" ref="G132:H135">G133</f>
        <v>986.3</v>
      </c>
      <c r="H132" s="20">
        <f t="shared" si="11"/>
        <v>1020.5</v>
      </c>
    </row>
    <row r="133" spans="1:8" ht="12.75">
      <c r="A133" s="24">
        <f t="shared" si="4"/>
        <v>120</v>
      </c>
      <c r="B133" s="52" t="s">
        <v>430</v>
      </c>
      <c r="C133" s="52"/>
      <c r="D133" s="24"/>
      <c r="E133" s="25" t="s">
        <v>12</v>
      </c>
      <c r="F133" s="20">
        <f>F134</f>
        <v>985.1</v>
      </c>
      <c r="G133" s="20">
        <f t="shared" si="11"/>
        <v>986.3</v>
      </c>
      <c r="H133" s="20">
        <f t="shared" si="11"/>
        <v>1020.5</v>
      </c>
    </row>
    <row r="134" spans="1:8" ht="12.75">
      <c r="A134" s="24">
        <f t="shared" si="4"/>
        <v>121</v>
      </c>
      <c r="B134" s="52" t="s">
        <v>430</v>
      </c>
      <c r="C134" s="52">
        <v>5000000000</v>
      </c>
      <c r="D134" s="24"/>
      <c r="E134" s="25" t="s">
        <v>43</v>
      </c>
      <c r="F134" s="20">
        <f>F135</f>
        <v>985.1</v>
      </c>
      <c r="G134" s="20">
        <f t="shared" si="11"/>
        <v>986.3</v>
      </c>
      <c r="H134" s="20">
        <f t="shared" si="11"/>
        <v>1020.5</v>
      </c>
    </row>
    <row r="135" spans="1:8" ht="24">
      <c r="A135" s="13">
        <f t="shared" si="4"/>
        <v>122</v>
      </c>
      <c r="B135" s="53" t="s">
        <v>430</v>
      </c>
      <c r="C135" s="53">
        <v>5000051180</v>
      </c>
      <c r="D135" s="13"/>
      <c r="E135" s="14" t="s">
        <v>13</v>
      </c>
      <c r="F135" s="26">
        <f>F136</f>
        <v>985.1</v>
      </c>
      <c r="G135" s="26">
        <f t="shared" si="11"/>
        <v>986.3</v>
      </c>
      <c r="H135" s="26">
        <f t="shared" si="11"/>
        <v>1020.5</v>
      </c>
    </row>
    <row r="136" spans="1:8" ht="12.75">
      <c r="A136" s="13">
        <f t="shared" si="4"/>
        <v>123</v>
      </c>
      <c r="B136" s="53" t="s">
        <v>430</v>
      </c>
      <c r="C136" s="53">
        <v>5000051180</v>
      </c>
      <c r="D136" s="13">
        <v>530</v>
      </c>
      <c r="E136" s="14" t="s">
        <v>14</v>
      </c>
      <c r="F136" s="26">
        <v>985.1</v>
      </c>
      <c r="G136" s="26">
        <v>986.3</v>
      </c>
      <c r="H136" s="26">
        <v>1020.5</v>
      </c>
    </row>
    <row r="137" spans="1:8" ht="24">
      <c r="A137" s="24">
        <f t="shared" si="4"/>
        <v>124</v>
      </c>
      <c r="B137" s="57" t="s">
        <v>431</v>
      </c>
      <c r="C137" s="57"/>
      <c r="D137" s="29"/>
      <c r="E137" s="29" t="s">
        <v>15</v>
      </c>
      <c r="F137" s="30">
        <f>F138+F152</f>
        <v>7438.5999999999985</v>
      </c>
      <c r="G137" s="30">
        <f>G138+G152</f>
        <v>7658.999999999999</v>
      </c>
      <c r="H137" s="30">
        <f>H138+H152</f>
        <v>7717.9</v>
      </c>
    </row>
    <row r="138" spans="1:8" ht="24">
      <c r="A138" s="24">
        <f t="shared" si="4"/>
        <v>125</v>
      </c>
      <c r="B138" s="57" t="s">
        <v>432</v>
      </c>
      <c r="C138" s="57"/>
      <c r="D138" s="29"/>
      <c r="E138" s="31" t="s">
        <v>16</v>
      </c>
      <c r="F138" s="30">
        <f aca="true" t="shared" si="12" ref="F138:H139">F139</f>
        <v>7398.0999999999985</v>
      </c>
      <c r="G138" s="30">
        <f t="shared" si="12"/>
        <v>7547.899999999999</v>
      </c>
      <c r="H138" s="30">
        <f t="shared" si="12"/>
        <v>7606.799999999999</v>
      </c>
    </row>
    <row r="139" spans="1:8" ht="24">
      <c r="A139" s="13">
        <f t="shared" si="4"/>
        <v>126</v>
      </c>
      <c r="B139" s="58" t="s">
        <v>432</v>
      </c>
      <c r="C139" s="58" t="s">
        <v>289</v>
      </c>
      <c r="D139" s="29"/>
      <c r="E139" s="33" t="s">
        <v>217</v>
      </c>
      <c r="F139" s="34">
        <f t="shared" si="12"/>
        <v>7398.0999999999985</v>
      </c>
      <c r="G139" s="34">
        <f t="shared" si="12"/>
        <v>7547.899999999999</v>
      </c>
      <c r="H139" s="34">
        <f t="shared" si="12"/>
        <v>7606.799999999999</v>
      </c>
    </row>
    <row r="140" spans="1:8" ht="24">
      <c r="A140" s="24">
        <f t="shared" si="4"/>
        <v>127</v>
      </c>
      <c r="B140" s="57" t="s">
        <v>432</v>
      </c>
      <c r="C140" s="57" t="s">
        <v>303</v>
      </c>
      <c r="D140" s="29"/>
      <c r="E140" s="31" t="s">
        <v>121</v>
      </c>
      <c r="F140" s="30">
        <f>F141+F150</f>
        <v>7398.0999999999985</v>
      </c>
      <c r="G140" s="30">
        <f>G141+G150</f>
        <v>7547.899999999999</v>
      </c>
      <c r="H140" s="30">
        <f>H141+H150</f>
        <v>7606.799999999999</v>
      </c>
    </row>
    <row r="141" spans="1:8" ht="24">
      <c r="A141" s="13">
        <f t="shared" si="4"/>
        <v>128</v>
      </c>
      <c r="B141" s="58" t="s">
        <v>432</v>
      </c>
      <c r="C141" s="58" t="s">
        <v>304</v>
      </c>
      <c r="D141" s="35"/>
      <c r="E141" s="36" t="s">
        <v>122</v>
      </c>
      <c r="F141" s="34">
        <f>F142+F146+F149</f>
        <v>6730.199999999999</v>
      </c>
      <c r="G141" s="34">
        <f>G142+G146+G149</f>
        <v>6785.399999999999</v>
      </c>
      <c r="H141" s="34">
        <f>H142+H146+H149</f>
        <v>6844.299999999999</v>
      </c>
    </row>
    <row r="142" spans="1:8" ht="12.75">
      <c r="A142" s="13">
        <f t="shared" si="4"/>
        <v>129</v>
      </c>
      <c r="B142" s="58" t="s">
        <v>432</v>
      </c>
      <c r="C142" s="58" t="s">
        <v>304</v>
      </c>
      <c r="D142" s="32">
        <v>110</v>
      </c>
      <c r="E142" s="36" t="s">
        <v>94</v>
      </c>
      <c r="F142" s="34">
        <f>F143+F144+F145</f>
        <v>5853.9</v>
      </c>
      <c r="G142" s="34">
        <f>G143+G144+G145</f>
        <v>6098.299999999999</v>
      </c>
      <c r="H142" s="34">
        <f>H143+H144+H145</f>
        <v>6332.7</v>
      </c>
    </row>
    <row r="143" spans="1:8" ht="12.75">
      <c r="A143" s="13">
        <f t="shared" si="4"/>
        <v>130</v>
      </c>
      <c r="B143" s="59"/>
      <c r="C143" s="59"/>
      <c r="D143" s="32">
        <v>111</v>
      </c>
      <c r="E143" s="33" t="s">
        <v>123</v>
      </c>
      <c r="F143" s="34">
        <v>4493</v>
      </c>
      <c r="G143" s="34">
        <v>4680.8</v>
      </c>
      <c r="H143" s="34">
        <v>4860.8</v>
      </c>
    </row>
    <row r="144" spans="1:8" ht="24">
      <c r="A144" s="13">
        <f t="shared" si="4"/>
        <v>131</v>
      </c>
      <c r="B144" s="59"/>
      <c r="C144" s="59"/>
      <c r="D144" s="32">
        <v>112</v>
      </c>
      <c r="E144" s="33" t="s">
        <v>124</v>
      </c>
      <c r="F144" s="34">
        <v>26.9</v>
      </c>
      <c r="G144" s="34">
        <v>26.9</v>
      </c>
      <c r="H144" s="34">
        <v>26.9</v>
      </c>
    </row>
    <row r="145" spans="1:8" ht="30.75" customHeight="1">
      <c r="A145" s="13">
        <f t="shared" si="4"/>
        <v>132</v>
      </c>
      <c r="B145" s="58"/>
      <c r="C145" s="58"/>
      <c r="D145" s="32">
        <v>119</v>
      </c>
      <c r="E145" s="33" t="s">
        <v>125</v>
      </c>
      <c r="F145" s="34">
        <v>1334</v>
      </c>
      <c r="G145" s="34">
        <v>1390.6</v>
      </c>
      <c r="H145" s="34">
        <v>1445</v>
      </c>
    </row>
    <row r="146" spans="1:8" ht="24">
      <c r="A146" s="13">
        <f aca="true" t="shared" si="13" ref="A146:A215">A145+1</f>
        <v>133</v>
      </c>
      <c r="B146" s="58"/>
      <c r="C146" s="58"/>
      <c r="D146" s="32">
        <v>240</v>
      </c>
      <c r="E146" s="33" t="s">
        <v>116</v>
      </c>
      <c r="F146" s="34">
        <f>F147+F148</f>
        <v>848.4</v>
      </c>
      <c r="G146" s="34">
        <f>G147+G148</f>
        <v>659.1999999999999</v>
      </c>
      <c r="H146" s="34">
        <f>H147+H148</f>
        <v>483.7</v>
      </c>
    </row>
    <row r="147" spans="1:8" ht="24">
      <c r="A147" s="13">
        <f t="shared" si="13"/>
        <v>134</v>
      </c>
      <c r="B147" s="58"/>
      <c r="C147" s="58"/>
      <c r="D147" s="32">
        <v>242</v>
      </c>
      <c r="E147" s="33" t="s">
        <v>2</v>
      </c>
      <c r="F147" s="34">
        <v>760.5</v>
      </c>
      <c r="G147" s="34">
        <v>571.3</v>
      </c>
      <c r="H147" s="34">
        <v>438.3</v>
      </c>
    </row>
    <row r="148" spans="1:8" ht="12.75">
      <c r="A148" s="13">
        <f t="shared" si="13"/>
        <v>135</v>
      </c>
      <c r="B148" s="58"/>
      <c r="C148" s="58"/>
      <c r="D148" s="32">
        <v>244</v>
      </c>
      <c r="E148" s="14" t="s">
        <v>173</v>
      </c>
      <c r="F148" s="34">
        <v>87.9</v>
      </c>
      <c r="G148" s="34">
        <v>87.9</v>
      </c>
      <c r="H148" s="34">
        <v>45.4</v>
      </c>
    </row>
    <row r="149" spans="1:8" ht="12.75">
      <c r="A149" s="13">
        <f t="shared" si="13"/>
        <v>136</v>
      </c>
      <c r="B149" s="58"/>
      <c r="C149" s="58"/>
      <c r="D149" s="32">
        <v>851</v>
      </c>
      <c r="E149" s="33" t="s">
        <v>48</v>
      </c>
      <c r="F149" s="34">
        <v>27.9</v>
      </c>
      <c r="G149" s="34">
        <v>27.9</v>
      </c>
      <c r="H149" s="34">
        <v>27.9</v>
      </c>
    </row>
    <row r="150" spans="1:8" ht="24">
      <c r="A150" s="13">
        <f t="shared" si="13"/>
        <v>137</v>
      </c>
      <c r="B150" s="58" t="s">
        <v>432</v>
      </c>
      <c r="C150" s="58" t="s">
        <v>305</v>
      </c>
      <c r="D150" s="32"/>
      <c r="E150" s="33" t="s">
        <v>189</v>
      </c>
      <c r="F150" s="34">
        <f>F151</f>
        <v>667.9</v>
      </c>
      <c r="G150" s="34">
        <f>G151</f>
        <v>762.5</v>
      </c>
      <c r="H150" s="34">
        <f>H151</f>
        <v>762.5</v>
      </c>
    </row>
    <row r="151" spans="1:8" ht="12.75">
      <c r="A151" s="13">
        <f t="shared" si="13"/>
        <v>138</v>
      </c>
      <c r="B151" s="58" t="s">
        <v>432</v>
      </c>
      <c r="C151" s="58" t="s">
        <v>305</v>
      </c>
      <c r="D151" s="32">
        <v>244</v>
      </c>
      <c r="E151" s="14" t="s">
        <v>173</v>
      </c>
      <c r="F151" s="34">
        <v>667.9</v>
      </c>
      <c r="G151" s="34">
        <v>762.5</v>
      </c>
      <c r="H151" s="34">
        <v>762.5</v>
      </c>
    </row>
    <row r="152" spans="1:8" ht="24">
      <c r="A152" s="24">
        <f t="shared" si="13"/>
        <v>139</v>
      </c>
      <c r="B152" s="57" t="s">
        <v>433</v>
      </c>
      <c r="C152" s="57"/>
      <c r="D152" s="29"/>
      <c r="E152" s="31" t="s">
        <v>17</v>
      </c>
      <c r="F152" s="30">
        <f aca="true" t="shared" si="14" ref="F152:H154">F153</f>
        <v>40.5</v>
      </c>
      <c r="G152" s="30">
        <f t="shared" si="14"/>
        <v>111.1</v>
      </c>
      <c r="H152" s="30">
        <f t="shared" si="14"/>
        <v>111.1</v>
      </c>
    </row>
    <row r="153" spans="1:8" ht="24">
      <c r="A153" s="13">
        <f t="shared" si="13"/>
        <v>140</v>
      </c>
      <c r="B153" s="58" t="s">
        <v>433</v>
      </c>
      <c r="C153" s="58" t="s">
        <v>289</v>
      </c>
      <c r="D153" s="29"/>
      <c r="E153" s="33" t="s">
        <v>217</v>
      </c>
      <c r="F153" s="34">
        <f t="shared" si="14"/>
        <v>40.5</v>
      </c>
      <c r="G153" s="34">
        <f t="shared" si="14"/>
        <v>111.1</v>
      </c>
      <c r="H153" s="34">
        <f t="shared" si="14"/>
        <v>111.1</v>
      </c>
    </row>
    <row r="154" spans="1:8" ht="24">
      <c r="A154" s="24">
        <f t="shared" si="13"/>
        <v>141</v>
      </c>
      <c r="B154" s="57" t="s">
        <v>433</v>
      </c>
      <c r="C154" s="57" t="s">
        <v>303</v>
      </c>
      <c r="D154" s="29"/>
      <c r="E154" s="31" t="s">
        <v>121</v>
      </c>
      <c r="F154" s="30">
        <f>F155</f>
        <v>40.5</v>
      </c>
      <c r="G154" s="30">
        <f t="shared" si="14"/>
        <v>111.1</v>
      </c>
      <c r="H154" s="30">
        <f t="shared" si="14"/>
        <v>111.1</v>
      </c>
    </row>
    <row r="155" spans="1:8" ht="38.25" customHeight="1">
      <c r="A155" s="13">
        <f t="shared" si="13"/>
        <v>142</v>
      </c>
      <c r="B155" s="58" t="s">
        <v>433</v>
      </c>
      <c r="C155" s="58" t="s">
        <v>306</v>
      </c>
      <c r="D155" s="32"/>
      <c r="E155" s="33" t="s">
        <v>197</v>
      </c>
      <c r="F155" s="34">
        <f>F156</f>
        <v>40.5</v>
      </c>
      <c r="G155" s="34">
        <f>G156</f>
        <v>111.1</v>
      </c>
      <c r="H155" s="34">
        <f>H156</f>
        <v>111.1</v>
      </c>
    </row>
    <row r="156" spans="1:8" ht="12.75">
      <c r="A156" s="13">
        <f t="shared" si="13"/>
        <v>143</v>
      </c>
      <c r="B156" s="58" t="s">
        <v>433</v>
      </c>
      <c r="C156" s="58" t="s">
        <v>306</v>
      </c>
      <c r="D156" s="32">
        <v>244</v>
      </c>
      <c r="E156" s="14" t="s">
        <v>173</v>
      </c>
      <c r="F156" s="34">
        <v>40.5</v>
      </c>
      <c r="G156" s="34">
        <v>111.1</v>
      </c>
      <c r="H156" s="34">
        <v>111.1</v>
      </c>
    </row>
    <row r="157" spans="1:8" ht="12.75">
      <c r="A157" s="24">
        <f t="shared" si="13"/>
        <v>144</v>
      </c>
      <c r="B157" s="57" t="s">
        <v>434</v>
      </c>
      <c r="C157" s="57"/>
      <c r="D157" s="29"/>
      <c r="E157" s="29" t="s">
        <v>18</v>
      </c>
      <c r="F157" s="30">
        <f>F158+F166+F171+F176+F193</f>
        <v>32356.9</v>
      </c>
      <c r="G157" s="30">
        <f>G158+G171+G176+G193</f>
        <v>14372.999999999998</v>
      </c>
      <c r="H157" s="30">
        <f>H158+H171+H176+H193</f>
        <v>14372.999999999998</v>
      </c>
    </row>
    <row r="158" spans="1:8" ht="12.75">
      <c r="A158" s="24">
        <f t="shared" si="13"/>
        <v>145</v>
      </c>
      <c r="B158" s="57" t="s">
        <v>435</v>
      </c>
      <c r="C158" s="57"/>
      <c r="D158" s="29"/>
      <c r="E158" s="31" t="s">
        <v>19</v>
      </c>
      <c r="F158" s="30">
        <f>F159</f>
        <v>787.4</v>
      </c>
      <c r="G158" s="30">
        <f>G159</f>
        <v>787.4</v>
      </c>
      <c r="H158" s="30">
        <f>H159</f>
        <v>787.4</v>
      </c>
    </row>
    <row r="159" spans="1:8" ht="24">
      <c r="A159" s="13">
        <f t="shared" si="13"/>
        <v>146</v>
      </c>
      <c r="B159" s="58" t="s">
        <v>435</v>
      </c>
      <c r="C159" s="58" t="s">
        <v>289</v>
      </c>
      <c r="D159" s="29"/>
      <c r="E159" s="33" t="s">
        <v>217</v>
      </c>
      <c r="F159" s="34">
        <f>F160+F163</f>
        <v>787.4</v>
      </c>
      <c r="G159" s="34">
        <f>G160+G163</f>
        <v>787.4</v>
      </c>
      <c r="H159" s="34">
        <f>H160+H163</f>
        <v>787.4</v>
      </c>
    </row>
    <row r="160" spans="1:8" ht="36">
      <c r="A160" s="24">
        <f t="shared" si="13"/>
        <v>147</v>
      </c>
      <c r="B160" s="57" t="s">
        <v>435</v>
      </c>
      <c r="C160" s="57" t="s">
        <v>307</v>
      </c>
      <c r="D160" s="29"/>
      <c r="E160" s="31" t="s">
        <v>126</v>
      </c>
      <c r="F160" s="30">
        <f aca="true" t="shared" si="15" ref="F160:H161">F161</f>
        <v>437.7</v>
      </c>
      <c r="G160" s="30">
        <f t="shared" si="15"/>
        <v>437.7</v>
      </c>
      <c r="H160" s="30">
        <f t="shared" si="15"/>
        <v>437.7</v>
      </c>
    </row>
    <row r="161" spans="1:8" ht="51.75" customHeight="1">
      <c r="A161" s="13">
        <f t="shared" si="13"/>
        <v>148</v>
      </c>
      <c r="B161" s="58" t="s">
        <v>435</v>
      </c>
      <c r="C161" s="58" t="s">
        <v>308</v>
      </c>
      <c r="D161" s="29"/>
      <c r="E161" s="33" t="s">
        <v>172</v>
      </c>
      <c r="F161" s="34">
        <f t="shared" si="15"/>
        <v>437.7</v>
      </c>
      <c r="G161" s="34">
        <f t="shared" si="15"/>
        <v>437.7</v>
      </c>
      <c r="H161" s="34">
        <f t="shared" si="15"/>
        <v>437.7</v>
      </c>
    </row>
    <row r="162" spans="1:8" ht="12.75">
      <c r="A162" s="13">
        <f t="shared" si="13"/>
        <v>149</v>
      </c>
      <c r="B162" s="58" t="s">
        <v>435</v>
      </c>
      <c r="C162" s="58" t="s">
        <v>308</v>
      </c>
      <c r="D162" s="32">
        <v>350</v>
      </c>
      <c r="E162" s="37" t="s">
        <v>142</v>
      </c>
      <c r="F162" s="34">
        <v>437.7</v>
      </c>
      <c r="G162" s="34">
        <v>437.7</v>
      </c>
      <c r="H162" s="34">
        <v>437.7</v>
      </c>
    </row>
    <row r="163" spans="1:8" ht="39" customHeight="1">
      <c r="A163" s="24">
        <f t="shared" si="13"/>
        <v>150</v>
      </c>
      <c r="B163" s="57" t="s">
        <v>435</v>
      </c>
      <c r="C163" s="57" t="s">
        <v>309</v>
      </c>
      <c r="D163" s="29"/>
      <c r="E163" s="38" t="s">
        <v>128</v>
      </c>
      <c r="F163" s="30">
        <f aca="true" t="shared" si="16" ref="F163:H164">F164</f>
        <v>349.7</v>
      </c>
      <c r="G163" s="30">
        <f t="shared" si="16"/>
        <v>349.7</v>
      </c>
      <c r="H163" s="30">
        <f t="shared" si="16"/>
        <v>349.7</v>
      </c>
    </row>
    <row r="164" spans="1:8" s="5" customFormat="1" ht="36">
      <c r="A164" s="13">
        <f t="shared" si="13"/>
        <v>151</v>
      </c>
      <c r="B164" s="58" t="s">
        <v>435</v>
      </c>
      <c r="C164" s="58" t="s">
        <v>310</v>
      </c>
      <c r="D164" s="32"/>
      <c r="E164" s="33" t="s">
        <v>171</v>
      </c>
      <c r="F164" s="34">
        <f t="shared" si="16"/>
        <v>349.7</v>
      </c>
      <c r="G164" s="34">
        <f t="shared" si="16"/>
        <v>349.7</v>
      </c>
      <c r="H164" s="34">
        <f t="shared" si="16"/>
        <v>349.7</v>
      </c>
    </row>
    <row r="165" spans="1:12" s="5" customFormat="1" ht="12.75">
      <c r="A165" s="13">
        <f t="shared" si="13"/>
        <v>152</v>
      </c>
      <c r="B165" s="58" t="s">
        <v>435</v>
      </c>
      <c r="C165" s="58" t="s">
        <v>310</v>
      </c>
      <c r="D165" s="32">
        <v>244</v>
      </c>
      <c r="E165" s="14" t="s">
        <v>173</v>
      </c>
      <c r="F165" s="34">
        <v>349.7</v>
      </c>
      <c r="G165" s="34">
        <v>349.7</v>
      </c>
      <c r="H165" s="34">
        <v>349.7</v>
      </c>
      <c r="J165" s="6"/>
      <c r="K165" s="6"/>
      <c r="L165" s="6"/>
    </row>
    <row r="166" spans="1:12" s="5" customFormat="1" ht="12.75">
      <c r="A166" s="24">
        <f t="shared" si="13"/>
        <v>153</v>
      </c>
      <c r="B166" s="57" t="s">
        <v>436</v>
      </c>
      <c r="C166" s="57"/>
      <c r="D166" s="29"/>
      <c r="E166" s="25" t="s">
        <v>245</v>
      </c>
      <c r="F166" s="30">
        <f aca="true" t="shared" si="17" ref="F166:H169">F167</f>
        <v>12710</v>
      </c>
      <c r="G166" s="30">
        <f t="shared" si="17"/>
        <v>0</v>
      </c>
      <c r="H166" s="30">
        <f t="shared" si="17"/>
        <v>0</v>
      </c>
      <c r="J166" s="6"/>
      <c r="K166" s="6"/>
      <c r="L166" s="6"/>
    </row>
    <row r="167" spans="1:12" s="5" customFormat="1" ht="24">
      <c r="A167" s="13">
        <f t="shared" si="13"/>
        <v>154</v>
      </c>
      <c r="B167" s="58" t="s">
        <v>436</v>
      </c>
      <c r="C167" s="58" t="s">
        <v>289</v>
      </c>
      <c r="D167" s="32"/>
      <c r="E167" s="33" t="s">
        <v>217</v>
      </c>
      <c r="F167" s="34">
        <f t="shared" si="17"/>
        <v>12710</v>
      </c>
      <c r="G167" s="34">
        <f t="shared" si="17"/>
        <v>0</v>
      </c>
      <c r="H167" s="34">
        <f t="shared" si="17"/>
        <v>0</v>
      </c>
      <c r="J167" s="6"/>
      <c r="K167" s="6"/>
      <c r="L167" s="6"/>
    </row>
    <row r="168" spans="1:12" s="5" customFormat="1" ht="36">
      <c r="A168" s="13">
        <f t="shared" si="13"/>
        <v>155</v>
      </c>
      <c r="B168" s="58" t="s">
        <v>436</v>
      </c>
      <c r="C168" s="58" t="s">
        <v>311</v>
      </c>
      <c r="D168" s="32"/>
      <c r="E168" s="14" t="s">
        <v>246</v>
      </c>
      <c r="F168" s="34">
        <f t="shared" si="17"/>
        <v>12710</v>
      </c>
      <c r="G168" s="34">
        <f t="shared" si="17"/>
        <v>0</v>
      </c>
      <c r="H168" s="34">
        <f t="shared" si="17"/>
        <v>0</v>
      </c>
      <c r="J168" s="6"/>
      <c r="K168" s="6"/>
      <c r="L168" s="6"/>
    </row>
    <row r="169" spans="1:12" s="5" customFormat="1" ht="12.75">
      <c r="A169" s="13">
        <f t="shared" si="13"/>
        <v>156</v>
      </c>
      <c r="B169" s="58" t="s">
        <v>436</v>
      </c>
      <c r="C169" s="58" t="s">
        <v>312</v>
      </c>
      <c r="D169" s="32"/>
      <c r="E169" s="14" t="s">
        <v>247</v>
      </c>
      <c r="F169" s="34">
        <f t="shared" si="17"/>
        <v>12710</v>
      </c>
      <c r="G169" s="34">
        <f t="shared" si="17"/>
        <v>0</v>
      </c>
      <c r="H169" s="34">
        <f t="shared" si="17"/>
        <v>0</v>
      </c>
      <c r="J169" s="6"/>
      <c r="K169" s="6"/>
      <c r="L169" s="6"/>
    </row>
    <row r="170" spans="1:12" s="5" customFormat="1" ht="12.75">
      <c r="A170" s="13">
        <f t="shared" si="13"/>
        <v>157</v>
      </c>
      <c r="B170" s="58" t="s">
        <v>436</v>
      </c>
      <c r="C170" s="58" t="s">
        <v>312</v>
      </c>
      <c r="D170" s="32">
        <v>540</v>
      </c>
      <c r="E170" s="14" t="s">
        <v>10</v>
      </c>
      <c r="F170" s="34">
        <v>12710</v>
      </c>
      <c r="G170" s="34">
        <v>0</v>
      </c>
      <c r="H170" s="34">
        <v>0</v>
      </c>
      <c r="J170" s="6"/>
      <c r="K170" s="6"/>
      <c r="L170" s="6"/>
    </row>
    <row r="171" spans="1:8" ht="12.75">
      <c r="A171" s="24">
        <f t="shared" si="13"/>
        <v>158</v>
      </c>
      <c r="B171" s="57" t="s">
        <v>437</v>
      </c>
      <c r="C171" s="57"/>
      <c r="D171" s="29"/>
      <c r="E171" s="31" t="s">
        <v>20</v>
      </c>
      <c r="F171" s="30">
        <f aca="true" t="shared" si="18" ref="F171:H173">F172</f>
        <v>5453.3</v>
      </c>
      <c r="G171" s="30">
        <f t="shared" si="18"/>
        <v>5627.2</v>
      </c>
      <c r="H171" s="30">
        <f t="shared" si="18"/>
        <v>5627.2</v>
      </c>
    </row>
    <row r="172" spans="1:8" ht="24">
      <c r="A172" s="13">
        <f t="shared" si="13"/>
        <v>159</v>
      </c>
      <c r="B172" s="58" t="s">
        <v>437</v>
      </c>
      <c r="C172" s="58" t="s">
        <v>289</v>
      </c>
      <c r="D172" s="29"/>
      <c r="E172" s="33" t="s">
        <v>217</v>
      </c>
      <c r="F172" s="34">
        <f t="shared" si="18"/>
        <v>5453.3</v>
      </c>
      <c r="G172" s="34">
        <f t="shared" si="18"/>
        <v>5627.2</v>
      </c>
      <c r="H172" s="34">
        <f t="shared" si="18"/>
        <v>5627.2</v>
      </c>
    </row>
    <row r="173" spans="1:8" ht="24">
      <c r="A173" s="24">
        <f t="shared" si="13"/>
        <v>160</v>
      </c>
      <c r="B173" s="57" t="s">
        <v>437</v>
      </c>
      <c r="C173" s="57" t="s">
        <v>313</v>
      </c>
      <c r="D173" s="29"/>
      <c r="E173" s="31" t="s">
        <v>130</v>
      </c>
      <c r="F173" s="30">
        <f>F174</f>
        <v>5453.3</v>
      </c>
      <c r="G173" s="30">
        <f t="shared" si="18"/>
        <v>5627.2</v>
      </c>
      <c r="H173" s="30">
        <f t="shared" si="18"/>
        <v>5627.2</v>
      </c>
    </row>
    <row r="174" spans="1:8" ht="24">
      <c r="A174" s="13">
        <f t="shared" si="13"/>
        <v>161</v>
      </c>
      <c r="B174" s="58" t="s">
        <v>437</v>
      </c>
      <c r="C174" s="58" t="s">
        <v>469</v>
      </c>
      <c r="D174" s="32"/>
      <c r="E174" s="33" t="s">
        <v>196</v>
      </c>
      <c r="F174" s="34">
        <f>F175</f>
        <v>5453.3</v>
      </c>
      <c r="G174" s="34">
        <f>G175</f>
        <v>5627.2</v>
      </c>
      <c r="H174" s="34">
        <f>H175</f>
        <v>5627.2</v>
      </c>
    </row>
    <row r="175" spans="1:8" ht="38.25" customHeight="1">
      <c r="A175" s="13">
        <f t="shared" si="13"/>
        <v>162</v>
      </c>
      <c r="B175" s="58" t="s">
        <v>437</v>
      </c>
      <c r="C175" s="58" t="s">
        <v>469</v>
      </c>
      <c r="D175" s="32">
        <v>811</v>
      </c>
      <c r="E175" s="37" t="s">
        <v>190</v>
      </c>
      <c r="F175" s="34">
        <v>5453.3</v>
      </c>
      <c r="G175" s="34">
        <v>5627.2</v>
      </c>
      <c r="H175" s="34">
        <v>5627.2</v>
      </c>
    </row>
    <row r="176" spans="1:8" ht="12.75">
      <c r="A176" s="24">
        <f t="shared" si="13"/>
        <v>163</v>
      </c>
      <c r="B176" s="57" t="s">
        <v>268</v>
      </c>
      <c r="C176" s="57"/>
      <c r="D176" s="29"/>
      <c r="E176" s="31" t="s">
        <v>81</v>
      </c>
      <c r="F176" s="30">
        <f aca="true" t="shared" si="19" ref="F176:H177">F177</f>
        <v>8196</v>
      </c>
      <c r="G176" s="30">
        <f t="shared" si="19"/>
        <v>5904</v>
      </c>
      <c r="H176" s="30">
        <f t="shared" si="19"/>
        <v>5904</v>
      </c>
    </row>
    <row r="177" spans="1:8" ht="24">
      <c r="A177" s="13">
        <f t="shared" si="13"/>
        <v>164</v>
      </c>
      <c r="B177" s="58" t="s">
        <v>268</v>
      </c>
      <c r="C177" s="58" t="s">
        <v>289</v>
      </c>
      <c r="D177" s="29"/>
      <c r="E177" s="33" t="s">
        <v>217</v>
      </c>
      <c r="F177" s="34">
        <f t="shared" si="19"/>
        <v>8196</v>
      </c>
      <c r="G177" s="34">
        <f t="shared" si="19"/>
        <v>5904</v>
      </c>
      <c r="H177" s="34">
        <f t="shared" si="19"/>
        <v>5904</v>
      </c>
    </row>
    <row r="178" spans="1:8" ht="24">
      <c r="A178" s="24">
        <f t="shared" si="13"/>
        <v>165</v>
      </c>
      <c r="B178" s="57" t="s">
        <v>268</v>
      </c>
      <c r="C178" s="57" t="s">
        <v>313</v>
      </c>
      <c r="D178" s="29"/>
      <c r="E178" s="31" t="s">
        <v>130</v>
      </c>
      <c r="F178" s="30">
        <f>F179+F181+F183+F185+F187+F189+F191</f>
        <v>8196</v>
      </c>
      <c r="G178" s="30">
        <f>G181+G185</f>
        <v>5904</v>
      </c>
      <c r="H178" s="30">
        <f>H181+H185</f>
        <v>5904</v>
      </c>
    </row>
    <row r="179" spans="1:8" ht="36">
      <c r="A179" s="13">
        <f t="shared" si="13"/>
        <v>166</v>
      </c>
      <c r="B179" s="58" t="s">
        <v>268</v>
      </c>
      <c r="C179" s="58" t="s">
        <v>269</v>
      </c>
      <c r="D179" s="32"/>
      <c r="E179" s="33" t="s">
        <v>270</v>
      </c>
      <c r="F179" s="34">
        <f>F180</f>
        <v>17.2</v>
      </c>
      <c r="G179" s="34">
        <f>G180</f>
        <v>0</v>
      </c>
      <c r="H179" s="34">
        <f>H180</f>
        <v>0</v>
      </c>
    </row>
    <row r="180" spans="1:8" ht="12.75">
      <c r="A180" s="13">
        <f t="shared" si="13"/>
        <v>167</v>
      </c>
      <c r="B180" s="58" t="s">
        <v>268</v>
      </c>
      <c r="C180" s="58" t="s">
        <v>269</v>
      </c>
      <c r="D180" s="32">
        <v>244</v>
      </c>
      <c r="E180" s="33" t="s">
        <v>173</v>
      </c>
      <c r="F180" s="34">
        <v>17.2</v>
      </c>
      <c r="G180" s="34">
        <v>0</v>
      </c>
      <c r="H180" s="34">
        <v>0</v>
      </c>
    </row>
    <row r="181" spans="1:8" ht="36">
      <c r="A181" s="13">
        <f t="shared" si="13"/>
        <v>168</v>
      </c>
      <c r="B181" s="58" t="s">
        <v>80</v>
      </c>
      <c r="C181" s="58" t="s">
        <v>314</v>
      </c>
      <c r="D181" s="32"/>
      <c r="E181" s="33" t="s">
        <v>131</v>
      </c>
      <c r="F181" s="34">
        <f>F182</f>
        <v>881</v>
      </c>
      <c r="G181" s="34">
        <f>G182</f>
        <v>1000</v>
      </c>
      <c r="H181" s="34">
        <f>H182</f>
        <v>1000</v>
      </c>
    </row>
    <row r="182" spans="1:8" ht="12.75">
      <c r="A182" s="13">
        <f t="shared" si="13"/>
        <v>169</v>
      </c>
      <c r="B182" s="58" t="s">
        <v>80</v>
      </c>
      <c r="C182" s="58" t="s">
        <v>314</v>
      </c>
      <c r="D182" s="32">
        <v>540</v>
      </c>
      <c r="E182" s="33" t="s">
        <v>10</v>
      </c>
      <c r="F182" s="34">
        <v>881</v>
      </c>
      <c r="G182" s="34">
        <v>1000</v>
      </c>
      <c r="H182" s="34">
        <v>1000</v>
      </c>
    </row>
    <row r="183" spans="1:8" ht="12.75">
      <c r="A183" s="13">
        <f t="shared" si="13"/>
        <v>170</v>
      </c>
      <c r="B183" s="58" t="s">
        <v>268</v>
      </c>
      <c r="C183" s="58" t="s">
        <v>271</v>
      </c>
      <c r="D183" s="32"/>
      <c r="E183" s="33" t="s">
        <v>272</v>
      </c>
      <c r="F183" s="34">
        <f>F184</f>
        <v>200.1</v>
      </c>
      <c r="G183" s="34">
        <f>G184</f>
        <v>0</v>
      </c>
      <c r="H183" s="34">
        <f>H184</f>
        <v>0</v>
      </c>
    </row>
    <row r="184" spans="1:8" ht="12.75">
      <c r="A184" s="13">
        <f t="shared" si="13"/>
        <v>171</v>
      </c>
      <c r="B184" s="58" t="s">
        <v>268</v>
      </c>
      <c r="C184" s="58" t="s">
        <v>271</v>
      </c>
      <c r="D184" s="32">
        <v>540</v>
      </c>
      <c r="E184" s="33" t="s">
        <v>10</v>
      </c>
      <c r="F184" s="34">
        <v>200.1</v>
      </c>
      <c r="G184" s="34">
        <v>0</v>
      </c>
      <c r="H184" s="34">
        <v>0</v>
      </c>
    </row>
    <row r="185" spans="1:8" ht="36">
      <c r="A185" s="13">
        <f t="shared" si="13"/>
        <v>172</v>
      </c>
      <c r="B185" s="58" t="s">
        <v>268</v>
      </c>
      <c r="C185" s="58" t="s">
        <v>315</v>
      </c>
      <c r="D185" s="32"/>
      <c r="E185" s="33" t="s">
        <v>203</v>
      </c>
      <c r="F185" s="34">
        <f>F186</f>
        <v>2110.5</v>
      </c>
      <c r="G185" s="34">
        <f>G186</f>
        <v>4904</v>
      </c>
      <c r="H185" s="34">
        <f>H186</f>
        <v>4904</v>
      </c>
    </row>
    <row r="186" spans="1:8" ht="24">
      <c r="A186" s="13">
        <f t="shared" si="13"/>
        <v>173</v>
      </c>
      <c r="B186" s="58" t="s">
        <v>268</v>
      </c>
      <c r="C186" s="58" t="s">
        <v>315</v>
      </c>
      <c r="D186" s="32">
        <v>243</v>
      </c>
      <c r="E186" s="14" t="s">
        <v>49</v>
      </c>
      <c r="F186" s="34">
        <v>2110.5</v>
      </c>
      <c r="G186" s="34">
        <v>4904</v>
      </c>
      <c r="H186" s="34">
        <v>4904</v>
      </c>
    </row>
    <row r="187" spans="1:8" ht="16.5" customHeight="1">
      <c r="A187" s="13">
        <f t="shared" si="13"/>
        <v>174</v>
      </c>
      <c r="B187" s="58" t="s">
        <v>268</v>
      </c>
      <c r="C187" s="58" t="s">
        <v>316</v>
      </c>
      <c r="D187" s="32"/>
      <c r="E187" s="14" t="s">
        <v>229</v>
      </c>
      <c r="F187" s="34">
        <f>F188</f>
        <v>4000</v>
      </c>
      <c r="G187" s="34">
        <f>G188</f>
        <v>0</v>
      </c>
      <c r="H187" s="34">
        <f>H188</f>
        <v>0</v>
      </c>
    </row>
    <row r="188" spans="1:8" ht="12.75">
      <c r="A188" s="13">
        <f t="shared" si="13"/>
        <v>175</v>
      </c>
      <c r="B188" s="58" t="s">
        <v>268</v>
      </c>
      <c r="C188" s="58" t="s">
        <v>316</v>
      </c>
      <c r="D188" s="32">
        <v>540</v>
      </c>
      <c r="E188" s="14" t="s">
        <v>10</v>
      </c>
      <c r="F188" s="34">
        <v>4000</v>
      </c>
      <c r="G188" s="34">
        <v>0</v>
      </c>
      <c r="H188" s="34">
        <v>0</v>
      </c>
    </row>
    <row r="189" spans="1:8" ht="12.75">
      <c r="A189" s="13">
        <f t="shared" si="13"/>
        <v>176</v>
      </c>
      <c r="B189" s="58" t="s">
        <v>268</v>
      </c>
      <c r="C189" s="58" t="s">
        <v>317</v>
      </c>
      <c r="D189" s="32"/>
      <c r="E189" s="14" t="s">
        <v>248</v>
      </c>
      <c r="F189" s="34">
        <f>F190</f>
        <v>172.5</v>
      </c>
      <c r="G189" s="34">
        <f>G190</f>
        <v>0</v>
      </c>
      <c r="H189" s="34">
        <f>H190</f>
        <v>0</v>
      </c>
    </row>
    <row r="190" spans="1:8" ht="12.75">
      <c r="A190" s="13">
        <f t="shared" si="13"/>
        <v>177</v>
      </c>
      <c r="B190" s="58" t="s">
        <v>268</v>
      </c>
      <c r="C190" s="58" t="s">
        <v>317</v>
      </c>
      <c r="D190" s="32">
        <v>540</v>
      </c>
      <c r="E190" s="14" t="s">
        <v>10</v>
      </c>
      <c r="F190" s="34">
        <v>172.5</v>
      </c>
      <c r="G190" s="34">
        <v>0</v>
      </c>
      <c r="H190" s="34">
        <v>0</v>
      </c>
    </row>
    <row r="191" spans="1:8" ht="12.75">
      <c r="A191" s="13">
        <f t="shared" si="13"/>
        <v>178</v>
      </c>
      <c r="B191" s="58" t="s">
        <v>268</v>
      </c>
      <c r="C191" s="58" t="s">
        <v>318</v>
      </c>
      <c r="D191" s="32"/>
      <c r="E191" s="14" t="s">
        <v>230</v>
      </c>
      <c r="F191" s="34">
        <f>F192</f>
        <v>814.7</v>
      </c>
      <c r="G191" s="34">
        <f>G192</f>
        <v>0</v>
      </c>
      <c r="H191" s="34">
        <f>H192</f>
        <v>0</v>
      </c>
    </row>
    <row r="192" spans="1:8" ht="12.75">
      <c r="A192" s="13">
        <f t="shared" si="13"/>
        <v>179</v>
      </c>
      <c r="B192" s="58" t="s">
        <v>268</v>
      </c>
      <c r="C192" s="58" t="s">
        <v>318</v>
      </c>
      <c r="D192" s="32">
        <v>540</v>
      </c>
      <c r="E192" s="14" t="s">
        <v>10</v>
      </c>
      <c r="F192" s="34">
        <v>814.7</v>
      </c>
      <c r="G192" s="34">
        <v>0</v>
      </c>
      <c r="H192" s="34">
        <v>0</v>
      </c>
    </row>
    <row r="193" spans="1:8" ht="12.75">
      <c r="A193" s="24">
        <f t="shared" si="13"/>
        <v>180</v>
      </c>
      <c r="B193" s="57" t="s">
        <v>273</v>
      </c>
      <c r="C193" s="57"/>
      <c r="D193" s="29"/>
      <c r="E193" s="31" t="s">
        <v>21</v>
      </c>
      <c r="F193" s="30">
        <f>F194</f>
        <v>5210.200000000001</v>
      </c>
      <c r="G193" s="30">
        <f>G194</f>
        <v>2054.4</v>
      </c>
      <c r="H193" s="30">
        <f>H194</f>
        <v>2054.4</v>
      </c>
    </row>
    <row r="194" spans="1:8" ht="24">
      <c r="A194" s="13">
        <f t="shared" si="13"/>
        <v>181</v>
      </c>
      <c r="B194" s="58" t="s">
        <v>273</v>
      </c>
      <c r="C194" s="58" t="s">
        <v>289</v>
      </c>
      <c r="D194" s="29"/>
      <c r="E194" s="33" t="s">
        <v>217</v>
      </c>
      <c r="F194" s="34">
        <f>F195+F202</f>
        <v>5210.200000000001</v>
      </c>
      <c r="G194" s="34">
        <f>G195+G202</f>
        <v>2054.4</v>
      </c>
      <c r="H194" s="34">
        <f>H195+H202</f>
        <v>2054.4</v>
      </c>
    </row>
    <row r="195" spans="1:8" ht="28.5" customHeight="1">
      <c r="A195" s="24">
        <f t="shared" si="13"/>
        <v>182</v>
      </c>
      <c r="B195" s="57" t="s">
        <v>273</v>
      </c>
      <c r="C195" s="57" t="s">
        <v>319</v>
      </c>
      <c r="D195" s="29"/>
      <c r="E195" s="31" t="s">
        <v>127</v>
      </c>
      <c r="F195" s="30">
        <f>F196+F198+F200</f>
        <v>1450</v>
      </c>
      <c r="G195" s="30">
        <f>G196+G198+G200</f>
        <v>1450</v>
      </c>
      <c r="H195" s="30">
        <f>H196+H198+H200</f>
        <v>1450</v>
      </c>
    </row>
    <row r="196" spans="1:8" ht="24">
      <c r="A196" s="13">
        <f t="shared" si="13"/>
        <v>183</v>
      </c>
      <c r="B196" s="58" t="s">
        <v>273</v>
      </c>
      <c r="C196" s="58" t="s">
        <v>320</v>
      </c>
      <c r="D196" s="32"/>
      <c r="E196" s="33" t="s">
        <v>132</v>
      </c>
      <c r="F196" s="34">
        <f>F197</f>
        <v>60</v>
      </c>
      <c r="G196" s="34">
        <f>G197</f>
        <v>60</v>
      </c>
      <c r="H196" s="34">
        <f>H197</f>
        <v>60</v>
      </c>
    </row>
    <row r="197" spans="1:8" ht="24">
      <c r="A197" s="13">
        <f t="shared" si="13"/>
        <v>184</v>
      </c>
      <c r="B197" s="58" t="s">
        <v>273</v>
      </c>
      <c r="C197" s="58" t="s">
        <v>320</v>
      </c>
      <c r="D197" s="32">
        <v>633</v>
      </c>
      <c r="E197" s="33" t="s">
        <v>204</v>
      </c>
      <c r="F197" s="34">
        <v>60</v>
      </c>
      <c r="G197" s="34">
        <v>60</v>
      </c>
      <c r="H197" s="34">
        <v>60</v>
      </c>
    </row>
    <row r="198" spans="1:8" s="4" customFormat="1" ht="24">
      <c r="A198" s="13">
        <f t="shared" si="13"/>
        <v>185</v>
      </c>
      <c r="B198" s="58" t="s">
        <v>273</v>
      </c>
      <c r="C198" s="58" t="s">
        <v>321</v>
      </c>
      <c r="D198" s="32"/>
      <c r="E198" s="33" t="s">
        <v>205</v>
      </c>
      <c r="F198" s="34">
        <f>F199</f>
        <v>1270</v>
      </c>
      <c r="G198" s="34">
        <f>G199</f>
        <v>1270</v>
      </c>
      <c r="H198" s="34">
        <f>H199</f>
        <v>1270</v>
      </c>
    </row>
    <row r="199" spans="1:8" s="4" customFormat="1" ht="41.25" customHeight="1">
      <c r="A199" s="13">
        <f t="shared" si="13"/>
        <v>186</v>
      </c>
      <c r="B199" s="58" t="s">
        <v>273</v>
      </c>
      <c r="C199" s="58" t="s">
        <v>321</v>
      </c>
      <c r="D199" s="32">
        <v>811</v>
      </c>
      <c r="E199" s="37" t="s">
        <v>190</v>
      </c>
      <c r="F199" s="34">
        <v>1270</v>
      </c>
      <c r="G199" s="34">
        <v>1270</v>
      </c>
      <c r="H199" s="34">
        <v>1270</v>
      </c>
    </row>
    <row r="200" spans="1:8" ht="12.75">
      <c r="A200" s="13">
        <f t="shared" si="13"/>
        <v>187</v>
      </c>
      <c r="B200" s="58" t="s">
        <v>273</v>
      </c>
      <c r="C200" s="58" t="s">
        <v>322</v>
      </c>
      <c r="D200" s="32"/>
      <c r="E200" s="33" t="s">
        <v>82</v>
      </c>
      <c r="F200" s="34">
        <f>F201</f>
        <v>120</v>
      </c>
      <c r="G200" s="34">
        <f>G201</f>
        <v>120</v>
      </c>
      <c r="H200" s="34">
        <f>H201</f>
        <v>120</v>
      </c>
    </row>
    <row r="201" spans="1:8" ht="12.75">
      <c r="A201" s="13">
        <f t="shared" si="13"/>
        <v>188</v>
      </c>
      <c r="B201" s="58" t="s">
        <v>273</v>
      </c>
      <c r="C201" s="58" t="s">
        <v>322</v>
      </c>
      <c r="D201" s="32">
        <v>244</v>
      </c>
      <c r="E201" s="14" t="s">
        <v>173</v>
      </c>
      <c r="F201" s="34">
        <v>120</v>
      </c>
      <c r="G201" s="34">
        <v>120</v>
      </c>
      <c r="H201" s="34">
        <v>120</v>
      </c>
    </row>
    <row r="202" spans="1:8" ht="36">
      <c r="A202" s="24">
        <f t="shared" si="13"/>
        <v>189</v>
      </c>
      <c r="B202" s="57" t="s">
        <v>273</v>
      </c>
      <c r="C202" s="57" t="s">
        <v>294</v>
      </c>
      <c r="D202" s="29"/>
      <c r="E202" s="31" t="s">
        <v>133</v>
      </c>
      <c r="F202" s="30">
        <f>F203+F205</f>
        <v>3760.2000000000003</v>
      </c>
      <c r="G202" s="30">
        <f>G203</f>
        <v>604.4</v>
      </c>
      <c r="H202" s="30">
        <f>H203</f>
        <v>604.4</v>
      </c>
    </row>
    <row r="203" spans="1:8" ht="24">
      <c r="A203" s="13">
        <f t="shared" si="13"/>
        <v>190</v>
      </c>
      <c r="B203" s="58" t="s">
        <v>273</v>
      </c>
      <c r="C203" s="58" t="s">
        <v>323</v>
      </c>
      <c r="D203" s="32"/>
      <c r="E203" s="33" t="s">
        <v>134</v>
      </c>
      <c r="F203" s="34">
        <f>F204</f>
        <v>439.4</v>
      </c>
      <c r="G203" s="34">
        <f>G204</f>
        <v>604.4</v>
      </c>
      <c r="H203" s="34">
        <f>H204</f>
        <v>604.4</v>
      </c>
    </row>
    <row r="204" spans="1:8" ht="12.75">
      <c r="A204" s="13">
        <f t="shared" si="13"/>
        <v>191</v>
      </c>
      <c r="B204" s="58" t="s">
        <v>273</v>
      </c>
      <c r="C204" s="58" t="s">
        <v>323</v>
      </c>
      <c r="D204" s="32">
        <v>244</v>
      </c>
      <c r="E204" s="14" t="s">
        <v>173</v>
      </c>
      <c r="F204" s="34">
        <v>439.4</v>
      </c>
      <c r="G204" s="34">
        <v>604.4</v>
      </c>
      <c r="H204" s="34">
        <v>604.4</v>
      </c>
    </row>
    <row r="205" spans="1:8" ht="84">
      <c r="A205" s="13">
        <f t="shared" si="13"/>
        <v>192</v>
      </c>
      <c r="B205" s="58" t="s">
        <v>273</v>
      </c>
      <c r="C205" s="58" t="s">
        <v>275</v>
      </c>
      <c r="D205" s="32"/>
      <c r="E205" s="64" t="s">
        <v>274</v>
      </c>
      <c r="F205" s="34">
        <f>F206</f>
        <v>3320.8</v>
      </c>
      <c r="G205" s="34">
        <f>G206</f>
        <v>0</v>
      </c>
      <c r="H205" s="34">
        <f>H206</f>
        <v>0</v>
      </c>
    </row>
    <row r="206" spans="1:8" ht="12.75">
      <c r="A206" s="13">
        <f t="shared" si="13"/>
        <v>193</v>
      </c>
      <c r="B206" s="58" t="s">
        <v>273</v>
      </c>
      <c r="C206" s="58" t="s">
        <v>275</v>
      </c>
      <c r="D206" s="32">
        <v>540</v>
      </c>
      <c r="E206" s="33" t="s">
        <v>10</v>
      </c>
      <c r="F206" s="34">
        <v>3320.8</v>
      </c>
      <c r="G206" s="34">
        <v>0</v>
      </c>
      <c r="H206" s="34">
        <v>0</v>
      </c>
    </row>
    <row r="207" spans="1:8" ht="12.75">
      <c r="A207" s="24">
        <f t="shared" si="13"/>
        <v>194</v>
      </c>
      <c r="B207" s="57" t="s">
        <v>438</v>
      </c>
      <c r="C207" s="57"/>
      <c r="D207" s="29"/>
      <c r="E207" s="29" t="s">
        <v>22</v>
      </c>
      <c r="F207" s="30">
        <f>F208+F213+F233+F249</f>
        <v>161933.1</v>
      </c>
      <c r="G207" s="30">
        <f>G208+G213+G249</f>
        <v>9917.4</v>
      </c>
      <c r="H207" s="30">
        <f>H208+H213+H249</f>
        <v>8748</v>
      </c>
    </row>
    <row r="208" spans="1:8" ht="12.75">
      <c r="A208" s="24">
        <f t="shared" si="13"/>
        <v>195</v>
      </c>
      <c r="B208" s="57" t="s">
        <v>439</v>
      </c>
      <c r="C208" s="57"/>
      <c r="D208" s="29"/>
      <c r="E208" s="31" t="s">
        <v>135</v>
      </c>
      <c r="F208" s="30">
        <f>F209</f>
        <v>0</v>
      </c>
      <c r="G208" s="30">
        <f aca="true" t="shared" si="20" ref="G208:H211">G209</f>
        <v>9896.4</v>
      </c>
      <c r="H208" s="30">
        <f t="shared" si="20"/>
        <v>8727</v>
      </c>
    </row>
    <row r="209" spans="1:8" ht="24">
      <c r="A209" s="13">
        <f t="shared" si="13"/>
        <v>196</v>
      </c>
      <c r="B209" s="58" t="s">
        <v>439</v>
      </c>
      <c r="C209" s="58" t="s">
        <v>289</v>
      </c>
      <c r="D209" s="29"/>
      <c r="E209" s="33" t="s">
        <v>217</v>
      </c>
      <c r="F209" s="34">
        <f>F210</f>
        <v>0</v>
      </c>
      <c r="G209" s="34">
        <f t="shared" si="20"/>
        <v>9896.4</v>
      </c>
      <c r="H209" s="34">
        <f t="shared" si="20"/>
        <v>8727</v>
      </c>
    </row>
    <row r="210" spans="1:8" ht="24">
      <c r="A210" s="24">
        <f t="shared" si="13"/>
        <v>197</v>
      </c>
      <c r="B210" s="57" t="s">
        <v>439</v>
      </c>
      <c r="C210" s="57" t="s">
        <v>324</v>
      </c>
      <c r="D210" s="29"/>
      <c r="E210" s="31" t="s">
        <v>136</v>
      </c>
      <c r="F210" s="30">
        <f>F211</f>
        <v>0</v>
      </c>
      <c r="G210" s="30">
        <f t="shared" si="20"/>
        <v>9896.4</v>
      </c>
      <c r="H210" s="30">
        <f t="shared" si="20"/>
        <v>8727</v>
      </c>
    </row>
    <row r="211" spans="1:8" ht="17.25" customHeight="1">
      <c r="A211" s="13">
        <f t="shared" si="13"/>
        <v>198</v>
      </c>
      <c r="B211" s="58" t="s">
        <v>439</v>
      </c>
      <c r="C211" s="58" t="s">
        <v>325</v>
      </c>
      <c r="D211" s="32"/>
      <c r="E211" s="33" t="s">
        <v>137</v>
      </c>
      <c r="F211" s="34">
        <f>F212</f>
        <v>0</v>
      </c>
      <c r="G211" s="34">
        <f t="shared" si="20"/>
        <v>9896.4</v>
      </c>
      <c r="H211" s="34">
        <f t="shared" si="20"/>
        <v>8727</v>
      </c>
    </row>
    <row r="212" spans="1:8" ht="12.75">
      <c r="A212" s="13">
        <f t="shared" si="13"/>
        <v>199</v>
      </c>
      <c r="B212" s="58" t="s">
        <v>439</v>
      </c>
      <c r="C212" s="58" t="s">
        <v>325</v>
      </c>
      <c r="D212" s="32">
        <v>540</v>
      </c>
      <c r="E212" s="33" t="s">
        <v>83</v>
      </c>
      <c r="F212" s="34">
        <v>0</v>
      </c>
      <c r="G212" s="34">
        <v>9896.4</v>
      </c>
      <c r="H212" s="34">
        <v>8727</v>
      </c>
    </row>
    <row r="213" spans="1:8" ht="12.75">
      <c r="A213" s="24">
        <f t="shared" si="13"/>
        <v>200</v>
      </c>
      <c r="B213" s="57" t="s">
        <v>440</v>
      </c>
      <c r="C213" s="57"/>
      <c r="D213" s="29"/>
      <c r="E213" s="31" t="s">
        <v>23</v>
      </c>
      <c r="F213" s="30">
        <f>F214</f>
        <v>134939.7</v>
      </c>
      <c r="G213" s="30">
        <f>G214</f>
        <v>0</v>
      </c>
      <c r="H213" s="30">
        <f>H214</f>
        <v>0</v>
      </c>
    </row>
    <row r="214" spans="1:8" ht="24">
      <c r="A214" s="13">
        <f t="shared" si="13"/>
        <v>201</v>
      </c>
      <c r="B214" s="58" t="s">
        <v>440</v>
      </c>
      <c r="C214" s="58" t="s">
        <v>289</v>
      </c>
      <c r="D214" s="29"/>
      <c r="E214" s="33" t="s">
        <v>217</v>
      </c>
      <c r="F214" s="34">
        <f>F215+F228</f>
        <v>134939.7</v>
      </c>
      <c r="G214" s="34">
        <f>G215+G228</f>
        <v>0</v>
      </c>
      <c r="H214" s="34">
        <f>H215+H228</f>
        <v>0</v>
      </c>
    </row>
    <row r="215" spans="1:8" ht="24">
      <c r="A215" s="24">
        <f t="shared" si="13"/>
        <v>202</v>
      </c>
      <c r="B215" s="57" t="s">
        <v>440</v>
      </c>
      <c r="C215" s="57" t="s">
        <v>324</v>
      </c>
      <c r="D215" s="29"/>
      <c r="E215" s="31" t="s">
        <v>136</v>
      </c>
      <c r="F215" s="30">
        <f>F216+F218+F223+F226+F221</f>
        <v>131015.00000000001</v>
      </c>
      <c r="G215" s="30">
        <f>G216+G223</f>
        <v>0</v>
      </c>
      <c r="H215" s="30">
        <f>H216+H223</f>
        <v>0</v>
      </c>
    </row>
    <row r="216" spans="1:8" ht="12.75">
      <c r="A216" s="13">
        <f aca="true" t="shared" si="21" ref="A216:A291">A215+1</f>
        <v>203</v>
      </c>
      <c r="B216" s="58" t="s">
        <v>440</v>
      </c>
      <c r="C216" s="58" t="s">
        <v>326</v>
      </c>
      <c r="D216" s="29"/>
      <c r="E216" s="33" t="s">
        <v>198</v>
      </c>
      <c r="F216" s="34">
        <f>F217</f>
        <v>1662.3</v>
      </c>
      <c r="G216" s="34">
        <f>G217</f>
        <v>0</v>
      </c>
      <c r="H216" s="34">
        <f>H217</f>
        <v>0</v>
      </c>
    </row>
    <row r="217" spans="1:8" ht="12.75">
      <c r="A217" s="13">
        <f t="shared" si="21"/>
        <v>204</v>
      </c>
      <c r="B217" s="58" t="s">
        <v>440</v>
      </c>
      <c r="C217" s="58" t="s">
        <v>326</v>
      </c>
      <c r="D217" s="32">
        <v>244</v>
      </c>
      <c r="E217" s="14" t="s">
        <v>173</v>
      </c>
      <c r="F217" s="34">
        <v>1662.3</v>
      </c>
      <c r="G217" s="34">
        <v>0</v>
      </c>
      <c r="H217" s="34">
        <v>0</v>
      </c>
    </row>
    <row r="218" spans="1:8" ht="12.75">
      <c r="A218" s="13">
        <f t="shared" si="21"/>
        <v>205</v>
      </c>
      <c r="B218" s="58" t="s">
        <v>440</v>
      </c>
      <c r="C218" s="58" t="s">
        <v>327</v>
      </c>
      <c r="D218" s="32"/>
      <c r="E218" s="14" t="s">
        <v>198</v>
      </c>
      <c r="F218" s="34">
        <f>F219+F220</f>
        <v>115135.8</v>
      </c>
      <c r="G218" s="34">
        <f>G219+G220</f>
        <v>0</v>
      </c>
      <c r="H218" s="34">
        <f>H219+H220</f>
        <v>0</v>
      </c>
    </row>
    <row r="219" spans="1:8" ht="12.75">
      <c r="A219" s="13">
        <f t="shared" si="21"/>
        <v>206</v>
      </c>
      <c r="B219" s="58" t="s">
        <v>440</v>
      </c>
      <c r="C219" s="58" t="s">
        <v>327</v>
      </c>
      <c r="D219" s="32">
        <v>244</v>
      </c>
      <c r="E219" s="14" t="s">
        <v>173</v>
      </c>
      <c r="F219" s="34">
        <v>1798.6</v>
      </c>
      <c r="G219" s="34">
        <v>0</v>
      </c>
      <c r="H219" s="34">
        <v>0</v>
      </c>
    </row>
    <row r="220" spans="1:8" ht="24">
      <c r="A220" s="13">
        <f t="shared" si="21"/>
        <v>207</v>
      </c>
      <c r="B220" s="58"/>
      <c r="C220" s="58"/>
      <c r="D220" s="32">
        <v>414</v>
      </c>
      <c r="E220" s="14" t="s">
        <v>206</v>
      </c>
      <c r="F220" s="34">
        <v>113337.2</v>
      </c>
      <c r="G220" s="34">
        <v>0</v>
      </c>
      <c r="H220" s="34">
        <v>0</v>
      </c>
    </row>
    <row r="221" spans="1:8" ht="12.75">
      <c r="A221" s="13">
        <f t="shared" si="21"/>
        <v>208</v>
      </c>
      <c r="B221" s="58" t="s">
        <v>440</v>
      </c>
      <c r="C221" s="58" t="s">
        <v>328</v>
      </c>
      <c r="D221" s="29"/>
      <c r="E221" s="33" t="s">
        <v>258</v>
      </c>
      <c r="F221" s="34">
        <f>F222</f>
        <v>7455.8</v>
      </c>
      <c r="G221" s="34">
        <f>G222</f>
        <v>0</v>
      </c>
      <c r="H221" s="34">
        <f>H222</f>
        <v>0</v>
      </c>
    </row>
    <row r="222" spans="1:8" ht="12.75">
      <c r="A222" s="13">
        <f t="shared" si="21"/>
        <v>209</v>
      </c>
      <c r="B222" s="58" t="s">
        <v>440</v>
      </c>
      <c r="C222" s="58" t="s">
        <v>328</v>
      </c>
      <c r="D222" s="32">
        <v>540</v>
      </c>
      <c r="E222" s="14" t="s">
        <v>10</v>
      </c>
      <c r="F222" s="34">
        <v>7455.8</v>
      </c>
      <c r="G222" s="34">
        <v>0</v>
      </c>
      <c r="H222" s="34">
        <v>0</v>
      </c>
    </row>
    <row r="223" spans="1:8" ht="12.75">
      <c r="A223" s="13">
        <f t="shared" si="21"/>
        <v>210</v>
      </c>
      <c r="B223" s="58" t="s">
        <v>440</v>
      </c>
      <c r="C223" s="58" t="s">
        <v>329</v>
      </c>
      <c r="D223" s="32"/>
      <c r="E223" s="33" t="s">
        <v>198</v>
      </c>
      <c r="F223" s="34">
        <f>F224+F225</f>
        <v>3776.1</v>
      </c>
      <c r="G223" s="34">
        <f>G225</f>
        <v>0</v>
      </c>
      <c r="H223" s="34">
        <f>H225</f>
        <v>0</v>
      </c>
    </row>
    <row r="224" spans="1:8" ht="12.75">
      <c r="A224" s="13">
        <f t="shared" si="21"/>
        <v>211</v>
      </c>
      <c r="B224" s="58" t="s">
        <v>440</v>
      </c>
      <c r="C224" s="58" t="s">
        <v>329</v>
      </c>
      <c r="D224" s="32">
        <v>244</v>
      </c>
      <c r="E224" s="33" t="s">
        <v>173</v>
      </c>
      <c r="F224" s="34">
        <v>30.5</v>
      </c>
      <c r="G224" s="34">
        <v>0</v>
      </c>
      <c r="H224" s="34">
        <v>0</v>
      </c>
    </row>
    <row r="225" spans="1:8" ht="24">
      <c r="A225" s="13">
        <f t="shared" si="21"/>
        <v>212</v>
      </c>
      <c r="B225" s="58"/>
      <c r="C225" s="58"/>
      <c r="D225" s="32">
        <v>414</v>
      </c>
      <c r="E225" s="14" t="s">
        <v>206</v>
      </c>
      <c r="F225" s="34">
        <v>3745.6</v>
      </c>
      <c r="G225" s="34">
        <v>0</v>
      </c>
      <c r="H225" s="34">
        <v>0</v>
      </c>
    </row>
    <row r="226" spans="1:8" ht="24">
      <c r="A226" s="13">
        <f t="shared" si="21"/>
        <v>213</v>
      </c>
      <c r="B226" s="58" t="s">
        <v>440</v>
      </c>
      <c r="C226" s="58" t="s">
        <v>330</v>
      </c>
      <c r="D226" s="32"/>
      <c r="E226" s="14" t="s">
        <v>249</v>
      </c>
      <c r="F226" s="34">
        <f>F227</f>
        <v>2985</v>
      </c>
      <c r="G226" s="34">
        <f>G227</f>
        <v>0</v>
      </c>
      <c r="H226" s="34">
        <f>H227</f>
        <v>0</v>
      </c>
    </row>
    <row r="227" spans="1:8" ht="12.75">
      <c r="A227" s="13">
        <f t="shared" si="21"/>
        <v>214</v>
      </c>
      <c r="B227" s="58" t="s">
        <v>440</v>
      </c>
      <c r="C227" s="58" t="s">
        <v>330</v>
      </c>
      <c r="D227" s="32">
        <v>540</v>
      </c>
      <c r="E227" s="14" t="s">
        <v>10</v>
      </c>
      <c r="F227" s="34">
        <v>2985</v>
      </c>
      <c r="G227" s="34">
        <v>0</v>
      </c>
      <c r="H227" s="34">
        <v>0</v>
      </c>
    </row>
    <row r="228" spans="1:8" ht="36">
      <c r="A228" s="24">
        <f t="shared" si="21"/>
        <v>215</v>
      </c>
      <c r="B228" s="57" t="s">
        <v>440</v>
      </c>
      <c r="C228" s="57" t="s">
        <v>294</v>
      </c>
      <c r="D228" s="29"/>
      <c r="E228" s="31" t="s">
        <v>133</v>
      </c>
      <c r="F228" s="30">
        <f>F229+F231</f>
        <v>3924.7000000000003</v>
      </c>
      <c r="G228" s="30">
        <f>G229+G231</f>
        <v>0</v>
      </c>
      <c r="H228" s="30">
        <f>H229+H231</f>
        <v>0</v>
      </c>
    </row>
    <row r="229" spans="1:8" ht="24">
      <c r="A229" s="13">
        <f t="shared" si="21"/>
        <v>216</v>
      </c>
      <c r="B229" s="58" t="s">
        <v>440</v>
      </c>
      <c r="C229" s="58" t="s">
        <v>331</v>
      </c>
      <c r="D229" s="32"/>
      <c r="E229" s="39" t="s">
        <v>207</v>
      </c>
      <c r="F229" s="34">
        <f>F230</f>
        <v>17.8</v>
      </c>
      <c r="G229" s="34">
        <f>G230</f>
        <v>0</v>
      </c>
      <c r="H229" s="34">
        <f>H230</f>
        <v>0</v>
      </c>
    </row>
    <row r="230" spans="1:8" ht="12.75">
      <c r="A230" s="13">
        <f t="shared" si="21"/>
        <v>217</v>
      </c>
      <c r="B230" s="58" t="s">
        <v>440</v>
      </c>
      <c r="C230" s="58" t="s">
        <v>331</v>
      </c>
      <c r="D230" s="32">
        <v>244</v>
      </c>
      <c r="E230" s="14" t="s">
        <v>173</v>
      </c>
      <c r="F230" s="34">
        <v>17.8</v>
      </c>
      <c r="G230" s="34">
        <v>0</v>
      </c>
      <c r="H230" s="34">
        <v>0</v>
      </c>
    </row>
    <row r="231" spans="1:8" ht="13.5" customHeight="1">
      <c r="A231" s="13">
        <f t="shared" si="21"/>
        <v>218</v>
      </c>
      <c r="B231" s="58" t="s">
        <v>440</v>
      </c>
      <c r="C231" s="58" t="s">
        <v>468</v>
      </c>
      <c r="D231" s="32"/>
      <c r="E231" s="39" t="s">
        <v>209</v>
      </c>
      <c r="F231" s="34">
        <f>F232</f>
        <v>3906.9</v>
      </c>
      <c r="G231" s="34">
        <f>G232</f>
        <v>0</v>
      </c>
      <c r="H231" s="34">
        <f>H232</f>
        <v>0</v>
      </c>
    </row>
    <row r="232" spans="1:8" ht="12.75">
      <c r="A232" s="13">
        <f t="shared" si="21"/>
        <v>219</v>
      </c>
      <c r="B232" s="58" t="s">
        <v>440</v>
      </c>
      <c r="C232" s="58" t="s">
        <v>468</v>
      </c>
      <c r="D232" s="32">
        <v>244</v>
      </c>
      <c r="E232" s="14" t="s">
        <v>173</v>
      </c>
      <c r="F232" s="34">
        <v>3906.9</v>
      </c>
      <c r="G232" s="34">
        <v>0</v>
      </c>
      <c r="H232" s="34">
        <v>0</v>
      </c>
    </row>
    <row r="233" spans="1:8" ht="12.75">
      <c r="A233" s="24">
        <f t="shared" si="21"/>
        <v>220</v>
      </c>
      <c r="B233" s="57" t="s">
        <v>441</v>
      </c>
      <c r="C233" s="57"/>
      <c r="D233" s="29"/>
      <c r="E233" s="25" t="s">
        <v>231</v>
      </c>
      <c r="F233" s="30">
        <f>F234+F246</f>
        <v>26993.4</v>
      </c>
      <c r="G233" s="30">
        <f>G234+G246</f>
        <v>0</v>
      </c>
      <c r="H233" s="30">
        <f>H234+H246</f>
        <v>0</v>
      </c>
    </row>
    <row r="234" spans="1:8" ht="24">
      <c r="A234" s="13">
        <f t="shared" si="21"/>
        <v>221</v>
      </c>
      <c r="B234" s="58" t="s">
        <v>441</v>
      </c>
      <c r="C234" s="58" t="s">
        <v>289</v>
      </c>
      <c r="D234" s="32"/>
      <c r="E234" s="33" t="s">
        <v>217</v>
      </c>
      <c r="F234" s="34">
        <f>F240+F235+F243</f>
        <v>22782.2</v>
      </c>
      <c r="G234" s="34">
        <f>G240+G235+G243</f>
        <v>0</v>
      </c>
      <c r="H234" s="34">
        <f>H240+H235+H243</f>
        <v>0</v>
      </c>
    </row>
    <row r="235" spans="1:8" s="11" customFormat="1" ht="24">
      <c r="A235" s="24">
        <f t="shared" si="21"/>
        <v>222</v>
      </c>
      <c r="B235" s="57" t="s">
        <v>441</v>
      </c>
      <c r="C235" s="57" t="s">
        <v>324</v>
      </c>
      <c r="D235" s="29"/>
      <c r="E235" s="31" t="s">
        <v>136</v>
      </c>
      <c r="F235" s="30">
        <f>F236+F238</f>
        <v>693.9</v>
      </c>
      <c r="G235" s="30">
        <f>G236+G238</f>
        <v>0</v>
      </c>
      <c r="H235" s="30">
        <f>H236+H238</f>
        <v>0</v>
      </c>
    </row>
    <row r="236" spans="1:8" s="12" customFormat="1" ht="24">
      <c r="A236" s="13">
        <f t="shared" si="21"/>
        <v>223</v>
      </c>
      <c r="B236" s="58" t="s">
        <v>441</v>
      </c>
      <c r="C236" s="58" t="s">
        <v>332</v>
      </c>
      <c r="D236" s="32"/>
      <c r="E236" s="33" t="s">
        <v>259</v>
      </c>
      <c r="F236" s="34">
        <f>F237</f>
        <v>105.9</v>
      </c>
      <c r="G236" s="34">
        <f>G237</f>
        <v>0</v>
      </c>
      <c r="H236" s="34">
        <f>H237</f>
        <v>0</v>
      </c>
    </row>
    <row r="237" spans="1:8" s="12" customFormat="1" ht="12.75">
      <c r="A237" s="13">
        <f t="shared" si="21"/>
        <v>224</v>
      </c>
      <c r="B237" s="58" t="s">
        <v>441</v>
      </c>
      <c r="C237" s="58" t="s">
        <v>332</v>
      </c>
      <c r="D237" s="32">
        <v>540</v>
      </c>
      <c r="E237" s="14" t="s">
        <v>10</v>
      </c>
      <c r="F237" s="34">
        <v>105.9</v>
      </c>
      <c r="G237" s="34">
        <v>0</v>
      </c>
      <c r="H237" s="34">
        <v>0</v>
      </c>
    </row>
    <row r="238" spans="1:8" s="12" customFormat="1" ht="24">
      <c r="A238" s="13">
        <f t="shared" si="21"/>
        <v>225</v>
      </c>
      <c r="B238" s="58" t="s">
        <v>441</v>
      </c>
      <c r="C238" s="58" t="s">
        <v>333</v>
      </c>
      <c r="D238" s="32"/>
      <c r="E238" s="33" t="s">
        <v>259</v>
      </c>
      <c r="F238" s="34">
        <f>F239</f>
        <v>588</v>
      </c>
      <c r="G238" s="34">
        <f>G239</f>
        <v>0</v>
      </c>
      <c r="H238" s="34">
        <f>H239</f>
        <v>0</v>
      </c>
    </row>
    <row r="239" spans="1:8" s="12" customFormat="1" ht="12.75">
      <c r="A239" s="13">
        <f t="shared" si="21"/>
        <v>226</v>
      </c>
      <c r="B239" s="58" t="s">
        <v>441</v>
      </c>
      <c r="C239" s="58" t="s">
        <v>333</v>
      </c>
      <c r="D239" s="32">
        <v>540</v>
      </c>
      <c r="E239" s="14" t="s">
        <v>10</v>
      </c>
      <c r="F239" s="34">
        <v>588</v>
      </c>
      <c r="G239" s="34">
        <v>0</v>
      </c>
      <c r="H239" s="34">
        <v>0</v>
      </c>
    </row>
    <row r="240" spans="1:8" ht="24">
      <c r="A240" s="24">
        <f t="shared" si="21"/>
        <v>227</v>
      </c>
      <c r="B240" s="57" t="s">
        <v>441</v>
      </c>
      <c r="C240" s="57" t="s">
        <v>334</v>
      </c>
      <c r="D240" s="29"/>
      <c r="E240" s="25" t="s">
        <v>232</v>
      </c>
      <c r="F240" s="30">
        <f aca="true" t="shared" si="22" ref="F240:H241">F241</f>
        <v>7530.1</v>
      </c>
      <c r="G240" s="30">
        <f t="shared" si="22"/>
        <v>0</v>
      </c>
      <c r="H240" s="30">
        <f t="shared" si="22"/>
        <v>0</v>
      </c>
    </row>
    <row r="241" spans="1:8" ht="24">
      <c r="A241" s="13">
        <f t="shared" si="21"/>
        <v>228</v>
      </c>
      <c r="B241" s="58" t="s">
        <v>441</v>
      </c>
      <c r="C241" s="58" t="s">
        <v>335</v>
      </c>
      <c r="D241" s="32"/>
      <c r="E241" s="14" t="s">
        <v>233</v>
      </c>
      <c r="F241" s="34">
        <f t="shared" si="22"/>
        <v>7530.1</v>
      </c>
      <c r="G241" s="34">
        <f t="shared" si="22"/>
        <v>0</v>
      </c>
      <c r="H241" s="34">
        <f t="shared" si="22"/>
        <v>0</v>
      </c>
    </row>
    <row r="242" spans="1:8" ht="12.75">
      <c r="A242" s="13">
        <f t="shared" si="21"/>
        <v>229</v>
      </c>
      <c r="B242" s="58" t="s">
        <v>441</v>
      </c>
      <c r="C242" s="58" t="s">
        <v>335</v>
      </c>
      <c r="D242" s="32">
        <v>540</v>
      </c>
      <c r="E242" s="14" t="s">
        <v>10</v>
      </c>
      <c r="F242" s="34">
        <v>7530.1</v>
      </c>
      <c r="G242" s="34">
        <v>0</v>
      </c>
      <c r="H242" s="34">
        <v>0</v>
      </c>
    </row>
    <row r="243" spans="1:8" ht="36">
      <c r="A243" s="13">
        <f t="shared" si="21"/>
        <v>230</v>
      </c>
      <c r="B243" s="58" t="s">
        <v>441</v>
      </c>
      <c r="C243" s="57" t="s">
        <v>294</v>
      </c>
      <c r="D243" s="29"/>
      <c r="E243" s="31" t="s">
        <v>133</v>
      </c>
      <c r="F243" s="34">
        <f aca="true" t="shared" si="23" ref="F243:H244">F244</f>
        <v>14558.2</v>
      </c>
      <c r="G243" s="34">
        <f t="shared" si="23"/>
        <v>0</v>
      </c>
      <c r="H243" s="34">
        <f t="shared" si="23"/>
        <v>0</v>
      </c>
    </row>
    <row r="244" spans="1:8" ht="36">
      <c r="A244" s="13">
        <f>A243+1</f>
        <v>231</v>
      </c>
      <c r="B244" s="58" t="s">
        <v>441</v>
      </c>
      <c r="C244" s="58" t="s">
        <v>467</v>
      </c>
      <c r="D244" s="32"/>
      <c r="E244" s="39" t="s">
        <v>208</v>
      </c>
      <c r="F244" s="34">
        <f t="shared" si="23"/>
        <v>14558.2</v>
      </c>
      <c r="G244" s="34">
        <f t="shared" si="23"/>
        <v>0</v>
      </c>
      <c r="H244" s="34">
        <f t="shared" si="23"/>
        <v>0</v>
      </c>
    </row>
    <row r="245" spans="1:8" ht="12.75">
      <c r="A245" s="13">
        <f>A244+1</f>
        <v>232</v>
      </c>
      <c r="B245" s="58" t="s">
        <v>441</v>
      </c>
      <c r="C245" s="58" t="s">
        <v>467</v>
      </c>
      <c r="D245" s="32">
        <v>244</v>
      </c>
      <c r="E245" s="14" t="s">
        <v>173</v>
      </c>
      <c r="F245" s="34">
        <v>14558.2</v>
      </c>
      <c r="G245" s="34">
        <v>0</v>
      </c>
      <c r="H245" s="34">
        <v>0</v>
      </c>
    </row>
    <row r="246" spans="1:8" ht="36">
      <c r="A246" s="13">
        <f>A245+1</f>
        <v>233</v>
      </c>
      <c r="B246" s="58" t="s">
        <v>441</v>
      </c>
      <c r="C246" s="58" t="s">
        <v>336</v>
      </c>
      <c r="D246" s="32"/>
      <c r="E246" s="14" t="s">
        <v>250</v>
      </c>
      <c r="F246" s="34">
        <f aca="true" t="shared" si="24" ref="F246:H247">F247</f>
        <v>4211.2</v>
      </c>
      <c r="G246" s="34">
        <f t="shared" si="24"/>
        <v>0</v>
      </c>
      <c r="H246" s="34">
        <f t="shared" si="24"/>
        <v>0</v>
      </c>
    </row>
    <row r="247" spans="1:8" ht="24">
      <c r="A247" s="13">
        <f t="shared" si="21"/>
        <v>234</v>
      </c>
      <c r="B247" s="58" t="s">
        <v>441</v>
      </c>
      <c r="C247" s="58" t="s">
        <v>337</v>
      </c>
      <c r="D247" s="32"/>
      <c r="E247" s="14" t="s">
        <v>251</v>
      </c>
      <c r="F247" s="34">
        <f t="shared" si="24"/>
        <v>4211.2</v>
      </c>
      <c r="G247" s="34">
        <f t="shared" si="24"/>
        <v>0</v>
      </c>
      <c r="H247" s="34">
        <f t="shared" si="24"/>
        <v>0</v>
      </c>
    </row>
    <row r="248" spans="1:8" ht="12.75">
      <c r="A248" s="13">
        <f t="shared" si="21"/>
        <v>235</v>
      </c>
      <c r="B248" s="58" t="s">
        <v>441</v>
      </c>
      <c r="C248" s="58" t="s">
        <v>337</v>
      </c>
      <c r="D248" s="32">
        <v>540</v>
      </c>
      <c r="E248" s="14" t="s">
        <v>10</v>
      </c>
      <c r="F248" s="34">
        <v>4211.2</v>
      </c>
      <c r="G248" s="34">
        <v>0</v>
      </c>
      <c r="H248" s="34">
        <v>0</v>
      </c>
    </row>
    <row r="249" spans="1:8" ht="12.75">
      <c r="A249" s="24">
        <f>A245+1</f>
        <v>233</v>
      </c>
      <c r="B249" s="57" t="s">
        <v>442</v>
      </c>
      <c r="C249" s="57"/>
      <c r="D249" s="29"/>
      <c r="E249" s="31" t="s">
        <v>158</v>
      </c>
      <c r="F249" s="30">
        <f>F250</f>
        <v>0</v>
      </c>
      <c r="G249" s="30">
        <f aca="true" t="shared" si="25" ref="G249:H252">G250</f>
        <v>21</v>
      </c>
      <c r="H249" s="30">
        <f t="shared" si="25"/>
        <v>21</v>
      </c>
    </row>
    <row r="250" spans="1:8" ht="24">
      <c r="A250" s="13">
        <f t="shared" si="21"/>
        <v>234</v>
      </c>
      <c r="B250" s="58" t="s">
        <v>442</v>
      </c>
      <c r="C250" s="58" t="s">
        <v>289</v>
      </c>
      <c r="D250" s="29"/>
      <c r="E250" s="33" t="s">
        <v>217</v>
      </c>
      <c r="F250" s="34">
        <f>F251</f>
        <v>0</v>
      </c>
      <c r="G250" s="34">
        <f t="shared" si="25"/>
        <v>21</v>
      </c>
      <c r="H250" s="34">
        <f t="shared" si="25"/>
        <v>21</v>
      </c>
    </row>
    <row r="251" spans="1:8" ht="24">
      <c r="A251" s="24">
        <f t="shared" si="21"/>
        <v>235</v>
      </c>
      <c r="B251" s="57" t="s">
        <v>442</v>
      </c>
      <c r="C251" s="57" t="s">
        <v>338</v>
      </c>
      <c r="D251" s="29"/>
      <c r="E251" s="31" t="s">
        <v>159</v>
      </c>
      <c r="F251" s="30">
        <f>F252</f>
        <v>0</v>
      </c>
      <c r="G251" s="30">
        <f t="shared" si="25"/>
        <v>21</v>
      </c>
      <c r="H251" s="30">
        <f t="shared" si="25"/>
        <v>21</v>
      </c>
    </row>
    <row r="252" spans="1:8" s="7" customFormat="1" ht="48">
      <c r="A252" s="13">
        <f t="shared" si="21"/>
        <v>236</v>
      </c>
      <c r="B252" s="58" t="s">
        <v>442</v>
      </c>
      <c r="C252" s="58" t="s">
        <v>339</v>
      </c>
      <c r="D252" s="32"/>
      <c r="E252" s="40" t="s">
        <v>160</v>
      </c>
      <c r="F252" s="34">
        <f>F253</f>
        <v>0</v>
      </c>
      <c r="G252" s="34">
        <f t="shared" si="25"/>
        <v>21</v>
      </c>
      <c r="H252" s="34">
        <f t="shared" si="25"/>
        <v>21</v>
      </c>
    </row>
    <row r="253" spans="1:12" s="5" customFormat="1" ht="42" customHeight="1">
      <c r="A253" s="13">
        <f t="shared" si="21"/>
        <v>237</v>
      </c>
      <c r="B253" s="58" t="s">
        <v>442</v>
      </c>
      <c r="C253" s="58" t="s">
        <v>339</v>
      </c>
      <c r="D253" s="32">
        <v>811</v>
      </c>
      <c r="E253" s="37" t="s">
        <v>190</v>
      </c>
      <c r="F253" s="34">
        <v>0</v>
      </c>
      <c r="G253" s="34">
        <v>21</v>
      </c>
      <c r="H253" s="34">
        <v>21</v>
      </c>
      <c r="J253" s="8"/>
      <c r="K253" s="8"/>
      <c r="L253" s="8"/>
    </row>
    <row r="254" spans="1:12" ht="12.75">
      <c r="A254" s="24">
        <f t="shared" si="21"/>
        <v>238</v>
      </c>
      <c r="B254" s="57" t="s">
        <v>443</v>
      </c>
      <c r="C254" s="57"/>
      <c r="D254" s="29"/>
      <c r="E254" s="29" t="s">
        <v>24</v>
      </c>
      <c r="F254" s="30">
        <f>F255</f>
        <v>140</v>
      </c>
      <c r="G254" s="30">
        <f aca="true" t="shared" si="26" ref="G254:H256">G255</f>
        <v>65</v>
      </c>
      <c r="H254" s="30">
        <f t="shared" si="26"/>
        <v>65</v>
      </c>
      <c r="J254" s="3"/>
      <c r="K254" s="3"/>
      <c r="L254" s="3"/>
    </row>
    <row r="255" spans="1:8" ht="24">
      <c r="A255" s="24">
        <f t="shared" si="21"/>
        <v>239</v>
      </c>
      <c r="B255" s="57" t="s">
        <v>444</v>
      </c>
      <c r="C255" s="57"/>
      <c r="D255" s="29"/>
      <c r="E255" s="31" t="s">
        <v>113</v>
      </c>
      <c r="F255" s="30">
        <f>F256</f>
        <v>140</v>
      </c>
      <c r="G255" s="30">
        <f t="shared" si="26"/>
        <v>65</v>
      </c>
      <c r="H255" s="30">
        <f t="shared" si="26"/>
        <v>65</v>
      </c>
    </row>
    <row r="256" spans="1:8" ht="24">
      <c r="A256" s="13">
        <f t="shared" si="21"/>
        <v>240</v>
      </c>
      <c r="B256" s="58" t="s">
        <v>444</v>
      </c>
      <c r="C256" s="58" t="s">
        <v>289</v>
      </c>
      <c r="D256" s="29"/>
      <c r="E256" s="33" t="s">
        <v>217</v>
      </c>
      <c r="F256" s="34">
        <f>F257</f>
        <v>140</v>
      </c>
      <c r="G256" s="34">
        <f t="shared" si="26"/>
        <v>65</v>
      </c>
      <c r="H256" s="34">
        <f t="shared" si="26"/>
        <v>65</v>
      </c>
    </row>
    <row r="257" spans="1:8" ht="36">
      <c r="A257" s="24">
        <f t="shared" si="21"/>
        <v>241</v>
      </c>
      <c r="B257" s="57" t="s">
        <v>444</v>
      </c>
      <c r="C257" s="57" t="s">
        <v>311</v>
      </c>
      <c r="D257" s="29"/>
      <c r="E257" s="41" t="s">
        <v>129</v>
      </c>
      <c r="F257" s="30">
        <f>F258+F260+F262</f>
        <v>140</v>
      </c>
      <c r="G257" s="30">
        <f>G258+G260+G262</f>
        <v>65</v>
      </c>
      <c r="H257" s="30">
        <f>H258+H260+H262</f>
        <v>65</v>
      </c>
    </row>
    <row r="258" spans="1:8" ht="24">
      <c r="A258" s="13">
        <f t="shared" si="21"/>
        <v>242</v>
      </c>
      <c r="B258" s="58" t="s">
        <v>444</v>
      </c>
      <c r="C258" s="58" t="s">
        <v>340</v>
      </c>
      <c r="D258" s="32"/>
      <c r="E258" s="37" t="s">
        <v>252</v>
      </c>
      <c r="F258" s="34">
        <f>F259</f>
        <v>75</v>
      </c>
      <c r="G258" s="34">
        <f>G259</f>
        <v>0</v>
      </c>
      <c r="H258" s="34">
        <f>H259</f>
        <v>0</v>
      </c>
    </row>
    <row r="259" spans="1:8" ht="12.75">
      <c r="A259" s="13">
        <f t="shared" si="21"/>
        <v>243</v>
      </c>
      <c r="B259" s="58" t="s">
        <v>444</v>
      </c>
      <c r="C259" s="58" t="s">
        <v>340</v>
      </c>
      <c r="D259" s="32">
        <v>244</v>
      </c>
      <c r="E259" s="37" t="s">
        <v>173</v>
      </c>
      <c r="F259" s="34">
        <v>75</v>
      </c>
      <c r="G259" s="34">
        <v>0</v>
      </c>
      <c r="H259" s="34">
        <v>0</v>
      </c>
    </row>
    <row r="260" spans="1:8" ht="24">
      <c r="A260" s="13">
        <f t="shared" si="21"/>
        <v>244</v>
      </c>
      <c r="B260" s="58" t="s">
        <v>444</v>
      </c>
      <c r="C260" s="58" t="s">
        <v>341</v>
      </c>
      <c r="D260" s="32"/>
      <c r="E260" s="33" t="s">
        <v>68</v>
      </c>
      <c r="F260" s="34">
        <f>F261</f>
        <v>16.8</v>
      </c>
      <c r="G260" s="34">
        <f>G261</f>
        <v>20.1</v>
      </c>
      <c r="H260" s="34">
        <f>H261</f>
        <v>20.1</v>
      </c>
    </row>
    <row r="261" spans="1:8" ht="12.75">
      <c r="A261" s="13">
        <f t="shared" si="21"/>
        <v>245</v>
      </c>
      <c r="B261" s="58" t="s">
        <v>444</v>
      </c>
      <c r="C261" s="58" t="s">
        <v>341</v>
      </c>
      <c r="D261" s="32">
        <v>244</v>
      </c>
      <c r="E261" s="14" t="s">
        <v>173</v>
      </c>
      <c r="F261" s="34">
        <v>16.8</v>
      </c>
      <c r="G261" s="34">
        <v>20.1</v>
      </c>
      <c r="H261" s="34">
        <v>20.1</v>
      </c>
    </row>
    <row r="262" spans="1:8" ht="36">
      <c r="A262" s="13">
        <f t="shared" si="21"/>
        <v>246</v>
      </c>
      <c r="B262" s="58" t="s">
        <v>444</v>
      </c>
      <c r="C262" s="58" t="s">
        <v>342</v>
      </c>
      <c r="D262" s="29"/>
      <c r="E262" s="33" t="s">
        <v>138</v>
      </c>
      <c r="F262" s="34">
        <f>F263</f>
        <v>48.2</v>
      </c>
      <c r="G262" s="34">
        <f>G263</f>
        <v>44.9</v>
      </c>
      <c r="H262" s="34">
        <f>H263</f>
        <v>44.9</v>
      </c>
    </row>
    <row r="263" spans="1:8" ht="12.75">
      <c r="A263" s="13">
        <f t="shared" si="21"/>
        <v>247</v>
      </c>
      <c r="B263" s="58" t="s">
        <v>444</v>
      </c>
      <c r="C263" s="58" t="s">
        <v>342</v>
      </c>
      <c r="D263" s="32">
        <v>244</v>
      </c>
      <c r="E263" s="14" t="s">
        <v>173</v>
      </c>
      <c r="F263" s="34">
        <v>48.2</v>
      </c>
      <c r="G263" s="34">
        <v>44.9</v>
      </c>
      <c r="H263" s="34">
        <v>44.9</v>
      </c>
    </row>
    <row r="264" spans="1:9" ht="12.75">
      <c r="A264" s="24">
        <f t="shared" si="21"/>
        <v>248</v>
      </c>
      <c r="B264" s="52" t="s">
        <v>445</v>
      </c>
      <c r="C264" s="52"/>
      <c r="D264" s="24"/>
      <c r="E264" s="24" t="s">
        <v>25</v>
      </c>
      <c r="F264" s="20">
        <f>F265+F305+F378+F431+F363</f>
        <v>420572.29999999993</v>
      </c>
      <c r="G264" s="20">
        <f>G265+G305+G378+G431+G363</f>
        <v>368075.1</v>
      </c>
      <c r="H264" s="20">
        <f>H265+H305+H378+H431+H363</f>
        <v>375522.99999999994</v>
      </c>
      <c r="I264" s="62"/>
    </row>
    <row r="265" spans="1:9" ht="12.75">
      <c r="A265" s="24">
        <f t="shared" si="21"/>
        <v>249</v>
      </c>
      <c r="B265" s="52" t="s">
        <v>276</v>
      </c>
      <c r="C265" s="53"/>
      <c r="D265" s="13"/>
      <c r="E265" s="25" t="s">
        <v>26</v>
      </c>
      <c r="F265" s="20">
        <f>F266+F300</f>
        <v>138688.2</v>
      </c>
      <c r="G265" s="20">
        <f>G266+G300</f>
        <v>131593.1</v>
      </c>
      <c r="H265" s="20">
        <f>H266+H300</f>
        <v>131631.4</v>
      </c>
      <c r="I265" s="10"/>
    </row>
    <row r="266" spans="1:9" ht="36">
      <c r="A266" s="13">
        <f t="shared" si="21"/>
        <v>250</v>
      </c>
      <c r="B266" s="53" t="s">
        <v>276</v>
      </c>
      <c r="C266" s="53" t="s">
        <v>343</v>
      </c>
      <c r="D266" s="13"/>
      <c r="E266" s="14" t="s">
        <v>211</v>
      </c>
      <c r="F266" s="26">
        <f>F267+F297</f>
        <v>138615</v>
      </c>
      <c r="G266" s="26">
        <f>G267+G297</f>
        <v>131593.1</v>
      </c>
      <c r="H266" s="26">
        <f>H267+H297</f>
        <v>131631.4</v>
      </c>
      <c r="I266" s="10"/>
    </row>
    <row r="267" spans="1:9" ht="36.75" customHeight="1">
      <c r="A267" s="24">
        <f t="shared" si="21"/>
        <v>251</v>
      </c>
      <c r="B267" s="52" t="s">
        <v>276</v>
      </c>
      <c r="C267" s="52" t="s">
        <v>344</v>
      </c>
      <c r="D267" s="24"/>
      <c r="E267" s="25" t="s">
        <v>260</v>
      </c>
      <c r="F267" s="20">
        <f>F268+F280+F282+F284+F286+F292</f>
        <v>138288.6</v>
      </c>
      <c r="G267" s="20">
        <f>G268+G280+G282+G284+G286+G292</f>
        <v>131593.1</v>
      </c>
      <c r="H267" s="20">
        <f>H268+H280+H282+H284+H286+H292</f>
        <v>131035.7</v>
      </c>
      <c r="I267" s="10"/>
    </row>
    <row r="268" spans="1:9" ht="36">
      <c r="A268" s="13">
        <f t="shared" si="21"/>
        <v>252</v>
      </c>
      <c r="B268" s="53" t="s">
        <v>276</v>
      </c>
      <c r="C268" s="53" t="s">
        <v>345</v>
      </c>
      <c r="D268" s="13"/>
      <c r="E268" s="14" t="s">
        <v>45</v>
      </c>
      <c r="F268" s="26">
        <f>F269+F273+F276+F279</f>
        <v>71707.3</v>
      </c>
      <c r="G268" s="26">
        <f>G269+G273+G276+G279</f>
        <v>63942.1</v>
      </c>
      <c r="H268" s="26">
        <f>H269+H273+H276+H279</f>
        <v>60080.7</v>
      </c>
      <c r="I268" s="10"/>
    </row>
    <row r="269" spans="1:8" ht="12.75">
      <c r="A269" s="13">
        <f t="shared" si="21"/>
        <v>253</v>
      </c>
      <c r="B269" s="53" t="s">
        <v>276</v>
      </c>
      <c r="C269" s="53" t="s">
        <v>345</v>
      </c>
      <c r="D269" s="13">
        <v>110</v>
      </c>
      <c r="E269" s="14" t="s">
        <v>94</v>
      </c>
      <c r="F269" s="26">
        <f>F270+F271+F272</f>
        <v>30932.1</v>
      </c>
      <c r="G269" s="26">
        <f>G270+G271+G272</f>
        <v>32300.2</v>
      </c>
      <c r="H269" s="26">
        <f>H270+H271+H272</f>
        <v>33590.2</v>
      </c>
    </row>
    <row r="270" spans="1:8" ht="12.75">
      <c r="A270" s="13">
        <f t="shared" si="21"/>
        <v>254</v>
      </c>
      <c r="B270" s="53"/>
      <c r="C270" s="53"/>
      <c r="D270" s="13">
        <v>111</v>
      </c>
      <c r="E270" s="14" t="s">
        <v>123</v>
      </c>
      <c r="F270" s="26">
        <v>23696.4</v>
      </c>
      <c r="G270" s="26">
        <f>23824.5+953</f>
        <v>24777.5</v>
      </c>
      <c r="H270" s="26">
        <f>23824.5+953+991</f>
        <v>25768.5</v>
      </c>
    </row>
    <row r="271" spans="1:8" ht="24">
      <c r="A271" s="13">
        <f t="shared" si="21"/>
        <v>255</v>
      </c>
      <c r="B271" s="53"/>
      <c r="C271" s="53"/>
      <c r="D271" s="13">
        <v>112</v>
      </c>
      <c r="E271" s="14" t="s">
        <v>150</v>
      </c>
      <c r="F271" s="26">
        <v>41.1</v>
      </c>
      <c r="G271" s="26">
        <v>40.7</v>
      </c>
      <c r="H271" s="26">
        <v>40.7</v>
      </c>
    </row>
    <row r="272" spans="1:8" ht="30.75" customHeight="1">
      <c r="A272" s="13">
        <f t="shared" si="21"/>
        <v>256</v>
      </c>
      <c r="B272" s="53"/>
      <c r="C272" s="53"/>
      <c r="D272" s="13">
        <v>119</v>
      </c>
      <c r="E272" s="14" t="s">
        <v>125</v>
      </c>
      <c r="F272" s="26">
        <v>7194.6</v>
      </c>
      <c r="G272" s="26">
        <f>7195+287</f>
        <v>7482</v>
      </c>
      <c r="H272" s="26">
        <f>7195+287+299</f>
        <v>7781</v>
      </c>
    </row>
    <row r="273" spans="1:8" ht="24">
      <c r="A273" s="13">
        <f t="shared" si="21"/>
        <v>257</v>
      </c>
      <c r="B273" s="53"/>
      <c r="C273" s="53"/>
      <c r="D273" s="13">
        <v>240</v>
      </c>
      <c r="E273" s="14" t="s">
        <v>93</v>
      </c>
      <c r="F273" s="26">
        <f>F274+F275</f>
        <v>31992.600000000002</v>
      </c>
      <c r="G273" s="26">
        <f>G274+G275</f>
        <v>23171.5</v>
      </c>
      <c r="H273" s="26">
        <f>H274+H275</f>
        <v>18020.1</v>
      </c>
    </row>
    <row r="274" spans="1:8" ht="24">
      <c r="A274" s="13">
        <f t="shared" si="21"/>
        <v>258</v>
      </c>
      <c r="B274" s="53"/>
      <c r="C274" s="53"/>
      <c r="D274" s="13">
        <v>242</v>
      </c>
      <c r="E274" s="14" t="s">
        <v>2</v>
      </c>
      <c r="F274" s="26">
        <v>1438.4</v>
      </c>
      <c r="G274" s="26">
        <v>1283.2</v>
      </c>
      <c r="H274" s="26">
        <v>1283.2</v>
      </c>
    </row>
    <row r="275" spans="1:8" ht="12.75">
      <c r="A275" s="13">
        <f t="shared" si="21"/>
        <v>259</v>
      </c>
      <c r="B275" s="53"/>
      <c r="C275" s="53"/>
      <c r="D275" s="13">
        <v>244</v>
      </c>
      <c r="E275" s="14" t="s">
        <v>173</v>
      </c>
      <c r="F275" s="26">
        <v>30554.2</v>
      </c>
      <c r="G275" s="26">
        <f>23213.6-1240-85.3</f>
        <v>21888.3</v>
      </c>
      <c r="H275" s="26">
        <f>23213.6-1240-1290-3946.7</f>
        <v>16736.899999999998</v>
      </c>
    </row>
    <row r="276" spans="1:8" ht="12.75">
      <c r="A276" s="13">
        <f t="shared" si="21"/>
        <v>260</v>
      </c>
      <c r="B276" s="53"/>
      <c r="C276" s="53"/>
      <c r="D276" s="13">
        <v>620</v>
      </c>
      <c r="E276" s="14" t="s">
        <v>222</v>
      </c>
      <c r="F276" s="26">
        <f>F277+F278</f>
        <v>7842.5</v>
      </c>
      <c r="G276" s="26">
        <f>G277+G278</f>
        <v>7530.3</v>
      </c>
      <c r="H276" s="26">
        <f>H277+H278</f>
        <v>7530.3</v>
      </c>
    </row>
    <row r="277" spans="1:8" ht="39.75" customHeight="1">
      <c r="A277" s="13">
        <f t="shared" si="21"/>
        <v>261</v>
      </c>
      <c r="B277" s="53"/>
      <c r="C277" s="53"/>
      <c r="D277" s="13">
        <v>621</v>
      </c>
      <c r="E277" s="14" t="s">
        <v>46</v>
      </c>
      <c r="F277" s="26">
        <v>7759</v>
      </c>
      <c r="G277" s="26">
        <v>7530.3</v>
      </c>
      <c r="H277" s="26">
        <v>7530.3</v>
      </c>
    </row>
    <row r="278" spans="1:8" ht="15" customHeight="1">
      <c r="A278" s="13">
        <f t="shared" si="21"/>
        <v>262</v>
      </c>
      <c r="B278" s="53"/>
      <c r="C278" s="53"/>
      <c r="D278" s="13">
        <v>622</v>
      </c>
      <c r="E278" s="14" t="s">
        <v>236</v>
      </c>
      <c r="F278" s="26">
        <v>83.5</v>
      </c>
      <c r="G278" s="26">
        <v>0</v>
      </c>
      <c r="H278" s="26">
        <v>0</v>
      </c>
    </row>
    <row r="279" spans="1:8" ht="12.75">
      <c r="A279" s="13">
        <f t="shared" si="21"/>
        <v>263</v>
      </c>
      <c r="B279" s="53"/>
      <c r="C279" s="53"/>
      <c r="D279" s="13">
        <v>851</v>
      </c>
      <c r="E279" s="14" t="s">
        <v>48</v>
      </c>
      <c r="F279" s="26">
        <v>940.1</v>
      </c>
      <c r="G279" s="26">
        <v>940.1</v>
      </c>
      <c r="H279" s="26">
        <v>940.1</v>
      </c>
    </row>
    <row r="280" spans="1:8" ht="48">
      <c r="A280" s="13">
        <f t="shared" si="21"/>
        <v>264</v>
      </c>
      <c r="B280" s="53" t="s">
        <v>276</v>
      </c>
      <c r="C280" s="53" t="s">
        <v>346</v>
      </c>
      <c r="D280" s="13"/>
      <c r="E280" s="14" t="s">
        <v>253</v>
      </c>
      <c r="F280" s="26">
        <f>F281</f>
        <v>290.1</v>
      </c>
      <c r="G280" s="26">
        <f>G281</f>
        <v>0</v>
      </c>
      <c r="H280" s="26">
        <f>H281</f>
        <v>0</v>
      </c>
    </row>
    <row r="281" spans="1:8" ht="24">
      <c r="A281" s="13">
        <f t="shared" si="21"/>
        <v>265</v>
      </c>
      <c r="B281" s="53" t="s">
        <v>276</v>
      </c>
      <c r="C281" s="53" t="s">
        <v>346</v>
      </c>
      <c r="D281" s="13">
        <v>243</v>
      </c>
      <c r="E281" s="14" t="s">
        <v>49</v>
      </c>
      <c r="F281" s="26">
        <v>290.1</v>
      </c>
      <c r="G281" s="26">
        <v>0</v>
      </c>
      <c r="H281" s="26">
        <v>0</v>
      </c>
    </row>
    <row r="282" spans="1:8" ht="48">
      <c r="A282" s="13">
        <f t="shared" si="21"/>
        <v>266</v>
      </c>
      <c r="B282" s="53" t="s">
        <v>276</v>
      </c>
      <c r="C282" s="53" t="s">
        <v>347</v>
      </c>
      <c r="D282" s="13"/>
      <c r="E282" s="14" t="s">
        <v>109</v>
      </c>
      <c r="F282" s="26">
        <f>F283</f>
        <v>59</v>
      </c>
      <c r="G282" s="26">
        <f>G283</f>
        <v>0</v>
      </c>
      <c r="H282" s="26">
        <f>H283</f>
        <v>0</v>
      </c>
    </row>
    <row r="283" spans="1:8" ht="12.75">
      <c r="A283" s="13">
        <f t="shared" si="21"/>
        <v>267</v>
      </c>
      <c r="B283" s="53" t="s">
        <v>276</v>
      </c>
      <c r="C283" s="53" t="s">
        <v>347</v>
      </c>
      <c r="D283" s="13">
        <v>244</v>
      </c>
      <c r="E283" s="14" t="s">
        <v>173</v>
      </c>
      <c r="F283" s="26">
        <v>59</v>
      </c>
      <c r="G283" s="26">
        <v>0</v>
      </c>
      <c r="H283" s="26">
        <v>0</v>
      </c>
    </row>
    <row r="284" spans="1:8" ht="24">
      <c r="A284" s="13">
        <f t="shared" si="21"/>
        <v>268</v>
      </c>
      <c r="B284" s="53" t="s">
        <v>276</v>
      </c>
      <c r="C284" s="53" t="s">
        <v>281</v>
      </c>
      <c r="D284" s="13"/>
      <c r="E284" s="14" t="s">
        <v>277</v>
      </c>
      <c r="F284" s="26">
        <f>F285</f>
        <v>100</v>
      </c>
      <c r="G284" s="26">
        <f>G285</f>
        <v>0</v>
      </c>
      <c r="H284" s="26">
        <f>H285</f>
        <v>0</v>
      </c>
    </row>
    <row r="285" spans="1:8" ht="12.75">
      <c r="A285" s="13">
        <f t="shared" si="21"/>
        <v>269</v>
      </c>
      <c r="B285" s="53" t="s">
        <v>276</v>
      </c>
      <c r="C285" s="53" t="s">
        <v>281</v>
      </c>
      <c r="D285" s="13">
        <v>244</v>
      </c>
      <c r="E285" s="14" t="s">
        <v>173</v>
      </c>
      <c r="F285" s="26">
        <v>100</v>
      </c>
      <c r="G285" s="26">
        <v>0</v>
      </c>
      <c r="H285" s="26">
        <v>0</v>
      </c>
    </row>
    <row r="286" spans="1:8" ht="60">
      <c r="A286" s="13">
        <f t="shared" si="21"/>
        <v>270</v>
      </c>
      <c r="B286" s="53" t="s">
        <v>276</v>
      </c>
      <c r="C286" s="53" t="s">
        <v>348</v>
      </c>
      <c r="D286" s="13"/>
      <c r="E286" s="14" t="s">
        <v>95</v>
      </c>
      <c r="F286" s="26">
        <f>F287+F291</f>
        <v>65127.200000000004</v>
      </c>
      <c r="G286" s="26">
        <f>G287+G291</f>
        <v>66608</v>
      </c>
      <c r="H286" s="26">
        <f>H287+H291</f>
        <v>69870</v>
      </c>
    </row>
    <row r="287" spans="1:8" ht="12.75">
      <c r="A287" s="13">
        <f t="shared" si="21"/>
        <v>271</v>
      </c>
      <c r="B287" s="53" t="s">
        <v>276</v>
      </c>
      <c r="C287" s="53" t="s">
        <v>348</v>
      </c>
      <c r="D287" s="13">
        <v>110</v>
      </c>
      <c r="E287" s="14" t="s">
        <v>94</v>
      </c>
      <c r="F287" s="26">
        <f>F288+F290+F289</f>
        <v>54318.200000000004</v>
      </c>
      <c r="G287" s="26">
        <f>G288+G290+G289</f>
        <v>55581.1</v>
      </c>
      <c r="H287" s="26">
        <f>H288+H290+H289</f>
        <v>58303.1</v>
      </c>
    </row>
    <row r="288" spans="1:8" ht="12.75">
      <c r="A288" s="13">
        <f t="shared" si="21"/>
        <v>272</v>
      </c>
      <c r="B288" s="53"/>
      <c r="C288" s="53"/>
      <c r="D288" s="13">
        <v>111</v>
      </c>
      <c r="E288" s="14" t="s">
        <v>123</v>
      </c>
      <c r="F288" s="26">
        <v>41716.9</v>
      </c>
      <c r="G288" s="26">
        <v>42686.7</v>
      </c>
      <c r="H288" s="26">
        <v>44777.2</v>
      </c>
    </row>
    <row r="289" spans="1:8" ht="24">
      <c r="A289" s="13">
        <f t="shared" si="21"/>
        <v>273</v>
      </c>
      <c r="B289" s="53"/>
      <c r="C289" s="53"/>
      <c r="D289" s="13">
        <v>112</v>
      </c>
      <c r="E289" s="14" t="s">
        <v>150</v>
      </c>
      <c r="F289" s="26">
        <v>3.8</v>
      </c>
      <c r="G289" s="26">
        <v>3</v>
      </c>
      <c r="H289" s="26">
        <v>3.1</v>
      </c>
    </row>
    <row r="290" spans="1:8" ht="29.25" customHeight="1">
      <c r="A290" s="13">
        <f t="shared" si="21"/>
        <v>274</v>
      </c>
      <c r="B290" s="53"/>
      <c r="C290" s="53"/>
      <c r="D290" s="13">
        <v>119</v>
      </c>
      <c r="E290" s="14" t="s">
        <v>125</v>
      </c>
      <c r="F290" s="26">
        <v>12597.5</v>
      </c>
      <c r="G290" s="26">
        <v>12891.4</v>
      </c>
      <c r="H290" s="26">
        <v>13522.8</v>
      </c>
    </row>
    <row r="291" spans="1:8" ht="36">
      <c r="A291" s="13">
        <f t="shared" si="21"/>
        <v>275</v>
      </c>
      <c r="B291" s="53"/>
      <c r="C291" s="53"/>
      <c r="D291" s="13">
        <v>621</v>
      </c>
      <c r="E291" s="14" t="s">
        <v>46</v>
      </c>
      <c r="F291" s="26">
        <v>10809</v>
      </c>
      <c r="G291" s="26">
        <v>11026.9</v>
      </c>
      <c r="H291" s="26">
        <v>11566.9</v>
      </c>
    </row>
    <row r="292" spans="1:8" ht="60">
      <c r="A292" s="13">
        <f>A291+1</f>
        <v>276</v>
      </c>
      <c r="B292" s="53" t="s">
        <v>276</v>
      </c>
      <c r="C292" s="53" t="s">
        <v>349</v>
      </c>
      <c r="D292" s="13"/>
      <c r="E292" s="14" t="s">
        <v>96</v>
      </c>
      <c r="F292" s="26">
        <f>F293+F296</f>
        <v>1005</v>
      </c>
      <c r="G292" s="26">
        <f>G293+G296</f>
        <v>1043</v>
      </c>
      <c r="H292" s="26">
        <f>H293+H296</f>
        <v>1085</v>
      </c>
    </row>
    <row r="293" spans="1:8" ht="24">
      <c r="A293" s="13">
        <f>A292+1</f>
        <v>277</v>
      </c>
      <c r="B293" s="53" t="s">
        <v>276</v>
      </c>
      <c r="C293" s="53" t="s">
        <v>349</v>
      </c>
      <c r="D293" s="13">
        <v>240</v>
      </c>
      <c r="E293" s="14" t="s">
        <v>93</v>
      </c>
      <c r="F293" s="26">
        <f>F294+F295</f>
        <v>822.5</v>
      </c>
      <c r="G293" s="26">
        <f>G294+G295</f>
        <v>853.6</v>
      </c>
      <c r="H293" s="26">
        <f>H294+H295</f>
        <v>888</v>
      </c>
    </row>
    <row r="294" spans="1:8" ht="24">
      <c r="A294" s="13">
        <f>A293+1</f>
        <v>278</v>
      </c>
      <c r="B294" s="53"/>
      <c r="C294" s="53"/>
      <c r="D294" s="13">
        <v>242</v>
      </c>
      <c r="E294" s="14" t="s">
        <v>2</v>
      </c>
      <c r="F294" s="26">
        <v>140.9</v>
      </c>
      <c r="G294" s="26">
        <v>85</v>
      </c>
      <c r="H294" s="26">
        <v>88.4</v>
      </c>
    </row>
    <row r="295" spans="1:8" ht="12.75">
      <c r="A295" s="13">
        <f>A294+1</f>
        <v>279</v>
      </c>
      <c r="B295" s="53"/>
      <c r="C295" s="53"/>
      <c r="D295" s="13">
        <v>244</v>
      </c>
      <c r="E295" s="14" t="s">
        <v>173</v>
      </c>
      <c r="F295" s="26">
        <v>681.6</v>
      </c>
      <c r="G295" s="26">
        <v>768.6</v>
      </c>
      <c r="H295" s="26">
        <v>799.6</v>
      </c>
    </row>
    <row r="296" spans="1:8" ht="36">
      <c r="A296" s="13">
        <f>A295+1</f>
        <v>280</v>
      </c>
      <c r="B296" s="53"/>
      <c r="C296" s="53"/>
      <c r="D296" s="13">
        <v>621</v>
      </c>
      <c r="E296" s="14" t="s">
        <v>46</v>
      </c>
      <c r="F296" s="26">
        <v>182.5</v>
      </c>
      <c r="G296" s="26">
        <v>189.4</v>
      </c>
      <c r="H296" s="26">
        <v>197</v>
      </c>
    </row>
    <row r="297" spans="1:8" ht="40.5" customHeight="1">
      <c r="A297" s="24">
        <f aca="true" t="shared" si="27" ref="A297:A360">A296+1</f>
        <v>281</v>
      </c>
      <c r="B297" s="52" t="s">
        <v>276</v>
      </c>
      <c r="C297" s="52" t="s">
        <v>350</v>
      </c>
      <c r="D297" s="24"/>
      <c r="E297" s="25" t="s">
        <v>111</v>
      </c>
      <c r="F297" s="20">
        <f aca="true" t="shared" si="28" ref="F297:H298">F298</f>
        <v>326.4</v>
      </c>
      <c r="G297" s="20">
        <f t="shared" si="28"/>
        <v>0</v>
      </c>
      <c r="H297" s="20">
        <f t="shared" si="28"/>
        <v>595.7</v>
      </c>
    </row>
    <row r="298" spans="1:8" ht="12.75">
      <c r="A298" s="13">
        <f t="shared" si="27"/>
        <v>282</v>
      </c>
      <c r="B298" s="53" t="s">
        <v>276</v>
      </c>
      <c r="C298" s="53" t="s">
        <v>351</v>
      </c>
      <c r="D298" s="13"/>
      <c r="E298" s="14" t="s">
        <v>50</v>
      </c>
      <c r="F298" s="26">
        <f t="shared" si="28"/>
        <v>326.4</v>
      </c>
      <c r="G298" s="26">
        <f t="shared" si="28"/>
        <v>0</v>
      </c>
      <c r="H298" s="26">
        <f t="shared" si="28"/>
        <v>595.7</v>
      </c>
    </row>
    <row r="299" spans="1:8" ht="12.75">
      <c r="A299" s="13">
        <f t="shared" si="27"/>
        <v>283</v>
      </c>
      <c r="B299" s="53" t="s">
        <v>276</v>
      </c>
      <c r="C299" s="53" t="s">
        <v>351</v>
      </c>
      <c r="D299" s="13">
        <v>244</v>
      </c>
      <c r="E299" s="14" t="s">
        <v>173</v>
      </c>
      <c r="F299" s="26">
        <v>326.4</v>
      </c>
      <c r="G299" s="26">
        <v>0</v>
      </c>
      <c r="H299" s="26">
        <v>595.7</v>
      </c>
    </row>
    <row r="300" spans="1:8" ht="12.75">
      <c r="A300" s="24">
        <f t="shared" si="27"/>
        <v>284</v>
      </c>
      <c r="B300" s="52" t="s">
        <v>276</v>
      </c>
      <c r="C300" s="52">
        <v>5000000000</v>
      </c>
      <c r="D300" s="24"/>
      <c r="E300" s="25" t="s">
        <v>43</v>
      </c>
      <c r="F300" s="20">
        <f>F301+F303</f>
        <v>73.2</v>
      </c>
      <c r="G300" s="20">
        <f>G301+G303</f>
        <v>0</v>
      </c>
      <c r="H300" s="20">
        <f>H301+H303</f>
        <v>0</v>
      </c>
    </row>
    <row r="301" spans="1:8" ht="41.25" customHeight="1">
      <c r="A301" s="13">
        <f t="shared" si="27"/>
        <v>285</v>
      </c>
      <c r="B301" s="53" t="s">
        <v>276</v>
      </c>
      <c r="C301" s="53" t="s">
        <v>352</v>
      </c>
      <c r="D301" s="13"/>
      <c r="E301" s="14" t="s">
        <v>165</v>
      </c>
      <c r="F301" s="26">
        <f>F302</f>
        <v>60</v>
      </c>
      <c r="G301" s="26">
        <f>G302</f>
        <v>0</v>
      </c>
      <c r="H301" s="26">
        <f>H302</f>
        <v>0</v>
      </c>
    </row>
    <row r="302" spans="1:8" ht="12.75">
      <c r="A302" s="13">
        <f t="shared" si="27"/>
        <v>286</v>
      </c>
      <c r="B302" s="53" t="s">
        <v>276</v>
      </c>
      <c r="C302" s="53" t="s">
        <v>352</v>
      </c>
      <c r="D302" s="13">
        <v>853</v>
      </c>
      <c r="E302" s="14" t="s">
        <v>117</v>
      </c>
      <c r="F302" s="26">
        <v>60</v>
      </c>
      <c r="G302" s="26">
        <v>0</v>
      </c>
      <c r="H302" s="26">
        <v>0</v>
      </c>
    </row>
    <row r="303" spans="1:8" ht="36">
      <c r="A303" s="13">
        <f t="shared" si="27"/>
        <v>287</v>
      </c>
      <c r="B303" s="53" t="s">
        <v>276</v>
      </c>
      <c r="C303" s="53">
        <v>5000020810</v>
      </c>
      <c r="D303" s="13"/>
      <c r="E303" s="14" t="s">
        <v>278</v>
      </c>
      <c r="F303" s="26">
        <f>F304</f>
        <v>13.2</v>
      </c>
      <c r="G303" s="26">
        <f>G304</f>
        <v>0</v>
      </c>
      <c r="H303" s="26">
        <f>H304</f>
        <v>0</v>
      </c>
    </row>
    <row r="304" spans="1:8" ht="12.75">
      <c r="A304" s="13">
        <f t="shared" si="27"/>
        <v>288</v>
      </c>
      <c r="B304" s="53" t="s">
        <v>276</v>
      </c>
      <c r="C304" s="53">
        <v>5000020810</v>
      </c>
      <c r="D304" s="13">
        <v>622</v>
      </c>
      <c r="E304" s="14" t="s">
        <v>236</v>
      </c>
      <c r="F304" s="26">
        <v>13.2</v>
      </c>
      <c r="G304" s="26">
        <v>0</v>
      </c>
      <c r="H304" s="26">
        <v>0</v>
      </c>
    </row>
    <row r="305" spans="1:8" ht="12.75">
      <c r="A305" s="24">
        <f t="shared" si="27"/>
        <v>289</v>
      </c>
      <c r="B305" s="52" t="s">
        <v>279</v>
      </c>
      <c r="C305" s="52"/>
      <c r="D305" s="24"/>
      <c r="E305" s="25" t="s">
        <v>27</v>
      </c>
      <c r="F305" s="20">
        <f>F306+F310+F359</f>
        <v>233204.99999999997</v>
      </c>
      <c r="G305" s="20">
        <f>G310+G359</f>
        <v>194382.3</v>
      </c>
      <c r="H305" s="20">
        <f>H310+H359</f>
        <v>201287.3</v>
      </c>
    </row>
    <row r="306" spans="1:8" ht="24">
      <c r="A306" s="13">
        <f t="shared" si="27"/>
        <v>290</v>
      </c>
      <c r="B306" s="53" t="s">
        <v>279</v>
      </c>
      <c r="C306" s="53" t="s">
        <v>289</v>
      </c>
      <c r="D306" s="13"/>
      <c r="E306" s="14" t="s">
        <v>217</v>
      </c>
      <c r="F306" s="26">
        <f aca="true" t="shared" si="29" ref="F306:H308">F307</f>
        <v>4983</v>
      </c>
      <c r="G306" s="26">
        <f t="shared" si="29"/>
        <v>0</v>
      </c>
      <c r="H306" s="26">
        <f t="shared" si="29"/>
        <v>0</v>
      </c>
    </row>
    <row r="307" spans="1:8" ht="24">
      <c r="A307" s="24">
        <f t="shared" si="27"/>
        <v>291</v>
      </c>
      <c r="B307" s="52" t="s">
        <v>279</v>
      </c>
      <c r="C307" s="52" t="s">
        <v>324</v>
      </c>
      <c r="D307" s="24"/>
      <c r="E307" s="25" t="s">
        <v>60</v>
      </c>
      <c r="F307" s="20">
        <f t="shared" si="29"/>
        <v>4983</v>
      </c>
      <c r="G307" s="20">
        <f t="shared" si="29"/>
        <v>0</v>
      </c>
      <c r="H307" s="20">
        <f t="shared" si="29"/>
        <v>0</v>
      </c>
    </row>
    <row r="308" spans="1:8" ht="24">
      <c r="A308" s="13">
        <f t="shared" si="27"/>
        <v>292</v>
      </c>
      <c r="B308" s="53" t="s">
        <v>279</v>
      </c>
      <c r="C308" s="53" t="s">
        <v>353</v>
      </c>
      <c r="D308" s="13"/>
      <c r="E308" s="14" t="s">
        <v>234</v>
      </c>
      <c r="F308" s="26">
        <f t="shared" si="29"/>
        <v>4983</v>
      </c>
      <c r="G308" s="26">
        <f t="shared" si="29"/>
        <v>0</v>
      </c>
      <c r="H308" s="26">
        <f t="shared" si="29"/>
        <v>0</v>
      </c>
    </row>
    <row r="309" spans="1:8" ht="12.75">
      <c r="A309" s="13">
        <f t="shared" si="27"/>
        <v>293</v>
      </c>
      <c r="B309" s="53" t="s">
        <v>279</v>
      </c>
      <c r="C309" s="53" t="s">
        <v>353</v>
      </c>
      <c r="D309" s="13">
        <v>244</v>
      </c>
      <c r="E309" s="14" t="s">
        <v>173</v>
      </c>
      <c r="F309" s="26">
        <v>4983</v>
      </c>
      <c r="G309" s="26">
        <v>0</v>
      </c>
      <c r="H309" s="26">
        <v>0</v>
      </c>
    </row>
    <row r="310" spans="1:9" ht="36">
      <c r="A310" s="13">
        <f t="shared" si="27"/>
        <v>294</v>
      </c>
      <c r="B310" s="53" t="s">
        <v>279</v>
      </c>
      <c r="C310" s="53" t="s">
        <v>343</v>
      </c>
      <c r="D310" s="13"/>
      <c r="E310" s="14" t="s">
        <v>212</v>
      </c>
      <c r="F310" s="26">
        <f>F311+F349</f>
        <v>228184.69999999998</v>
      </c>
      <c r="G310" s="26">
        <f>G311+G349</f>
        <v>194375</v>
      </c>
      <c r="H310" s="26">
        <f>H311+H349</f>
        <v>201280</v>
      </c>
      <c r="I310" s="10"/>
    </row>
    <row r="311" spans="1:9" ht="36">
      <c r="A311" s="24">
        <f t="shared" si="27"/>
        <v>295</v>
      </c>
      <c r="B311" s="52" t="s">
        <v>279</v>
      </c>
      <c r="C311" s="52" t="s">
        <v>354</v>
      </c>
      <c r="D311" s="13"/>
      <c r="E311" s="25" t="s">
        <v>261</v>
      </c>
      <c r="F311" s="20">
        <f>F312+F326+F331+F337+F342+F345+F347</f>
        <v>222964.59999999998</v>
      </c>
      <c r="G311" s="20">
        <f>G312+G326+G331+G337+G342+G345+G347</f>
        <v>194375</v>
      </c>
      <c r="H311" s="20">
        <f>H312+H326+H331+H337+H342+H345+H347</f>
        <v>201280</v>
      </c>
      <c r="I311" s="10"/>
    </row>
    <row r="312" spans="1:9" ht="36">
      <c r="A312" s="13">
        <f t="shared" si="27"/>
        <v>296</v>
      </c>
      <c r="B312" s="53" t="s">
        <v>279</v>
      </c>
      <c r="C312" s="53" t="s">
        <v>355</v>
      </c>
      <c r="D312" s="13"/>
      <c r="E312" s="14" t="s">
        <v>51</v>
      </c>
      <c r="F312" s="26">
        <f>F313+F317+F320+F323</f>
        <v>77649.59999999999</v>
      </c>
      <c r="G312" s="26">
        <f>G313+G317+G320+G323</f>
        <v>68524</v>
      </c>
      <c r="H312" s="26">
        <f>H313+H317+H320+H323</f>
        <v>68524</v>
      </c>
      <c r="I312" s="10"/>
    </row>
    <row r="313" spans="1:8" ht="12.75">
      <c r="A313" s="13">
        <f t="shared" si="27"/>
        <v>297</v>
      </c>
      <c r="B313" s="53" t="s">
        <v>279</v>
      </c>
      <c r="C313" s="53" t="s">
        <v>355</v>
      </c>
      <c r="D313" s="13">
        <v>110</v>
      </c>
      <c r="E313" s="14" t="s">
        <v>94</v>
      </c>
      <c r="F313" s="26">
        <f>F314+F315+F316</f>
        <v>30460.1</v>
      </c>
      <c r="G313" s="26">
        <f>G314+G315+G316</f>
        <v>31701.6</v>
      </c>
      <c r="H313" s="26">
        <f>H314+H315+H316</f>
        <v>32991.6</v>
      </c>
    </row>
    <row r="314" spans="1:8" ht="12.75">
      <c r="A314" s="13">
        <f t="shared" si="27"/>
        <v>298</v>
      </c>
      <c r="B314" s="53"/>
      <c r="C314" s="53"/>
      <c r="D314" s="13">
        <v>111</v>
      </c>
      <c r="E314" s="14" t="s">
        <v>123</v>
      </c>
      <c r="F314" s="26">
        <v>23394.4</v>
      </c>
      <c r="G314" s="26">
        <f>23394.4+953</f>
        <v>24347.4</v>
      </c>
      <c r="H314" s="26">
        <f>23394.4+953+991</f>
        <v>25338.4</v>
      </c>
    </row>
    <row r="315" spans="1:8" ht="24">
      <c r="A315" s="13">
        <f t="shared" si="27"/>
        <v>299</v>
      </c>
      <c r="B315" s="53"/>
      <c r="C315" s="53"/>
      <c r="D315" s="13">
        <v>112</v>
      </c>
      <c r="E315" s="14" t="s">
        <v>150</v>
      </c>
      <c r="F315" s="26">
        <v>2.1</v>
      </c>
      <c r="G315" s="26">
        <v>2.1</v>
      </c>
      <c r="H315" s="26">
        <v>2.1</v>
      </c>
    </row>
    <row r="316" spans="1:8" ht="30" customHeight="1">
      <c r="A316" s="13">
        <f t="shared" si="27"/>
        <v>300</v>
      </c>
      <c r="B316" s="53"/>
      <c r="C316" s="53"/>
      <c r="D316" s="13">
        <v>119</v>
      </c>
      <c r="E316" s="14" t="s">
        <v>125</v>
      </c>
      <c r="F316" s="26">
        <v>7063.6</v>
      </c>
      <c r="G316" s="26">
        <f>7065.1+287</f>
        <v>7352.1</v>
      </c>
      <c r="H316" s="26">
        <f>7065.1+287+299</f>
        <v>7651.1</v>
      </c>
    </row>
    <row r="317" spans="1:9" ht="24">
      <c r="A317" s="13">
        <f t="shared" si="27"/>
        <v>301</v>
      </c>
      <c r="B317" s="53"/>
      <c r="C317" s="53"/>
      <c r="D317" s="13">
        <v>240</v>
      </c>
      <c r="E317" s="14" t="s">
        <v>93</v>
      </c>
      <c r="F317" s="26">
        <f>F318+F319</f>
        <v>24814.6</v>
      </c>
      <c r="G317" s="26">
        <f>G318+G319</f>
        <v>15561.6</v>
      </c>
      <c r="H317" s="26">
        <f>H318+H319</f>
        <v>14271.6</v>
      </c>
      <c r="I317" s="10"/>
    </row>
    <row r="318" spans="1:8" ht="24">
      <c r="A318" s="13">
        <f t="shared" si="27"/>
        <v>302</v>
      </c>
      <c r="B318" s="53"/>
      <c r="C318" s="53"/>
      <c r="D318" s="13">
        <v>242</v>
      </c>
      <c r="E318" s="14" t="s">
        <v>2</v>
      </c>
      <c r="F318" s="26">
        <v>734.1</v>
      </c>
      <c r="G318" s="26">
        <v>604.6</v>
      </c>
      <c r="H318" s="26">
        <v>604.6</v>
      </c>
    </row>
    <row r="319" spans="1:8" ht="12.75">
      <c r="A319" s="13">
        <f t="shared" si="27"/>
        <v>303</v>
      </c>
      <c r="B319" s="53"/>
      <c r="C319" s="53"/>
      <c r="D319" s="13">
        <v>244</v>
      </c>
      <c r="E319" s="14" t="s">
        <v>173</v>
      </c>
      <c r="F319" s="26">
        <v>24080.5</v>
      </c>
      <c r="G319" s="26">
        <f>16197-1240</f>
        <v>14957</v>
      </c>
      <c r="H319" s="26">
        <f>16197-1240-1290</f>
        <v>13667</v>
      </c>
    </row>
    <row r="320" spans="1:8" ht="12.75">
      <c r="A320" s="13">
        <f t="shared" si="27"/>
        <v>304</v>
      </c>
      <c r="B320" s="53"/>
      <c r="C320" s="53"/>
      <c r="D320" s="13">
        <v>620</v>
      </c>
      <c r="E320" s="14" t="s">
        <v>222</v>
      </c>
      <c r="F320" s="26">
        <f>F321+F322</f>
        <v>19683</v>
      </c>
      <c r="G320" s="26">
        <f>G321</f>
        <v>18639.9</v>
      </c>
      <c r="H320" s="26">
        <f>H321</f>
        <v>18639.9</v>
      </c>
    </row>
    <row r="321" spans="1:8" ht="36">
      <c r="A321" s="13">
        <f t="shared" si="27"/>
        <v>305</v>
      </c>
      <c r="B321" s="53"/>
      <c r="C321" s="53"/>
      <c r="D321" s="13">
        <v>621</v>
      </c>
      <c r="E321" s="14" t="s">
        <v>46</v>
      </c>
      <c r="F321" s="26">
        <v>18796.7</v>
      </c>
      <c r="G321" s="26">
        <v>18639.9</v>
      </c>
      <c r="H321" s="26">
        <v>18639.9</v>
      </c>
    </row>
    <row r="322" spans="1:8" ht="12.75">
      <c r="A322" s="13">
        <f t="shared" si="27"/>
        <v>306</v>
      </c>
      <c r="B322" s="53"/>
      <c r="C322" s="53"/>
      <c r="D322" s="13">
        <v>622</v>
      </c>
      <c r="E322" s="14" t="s">
        <v>47</v>
      </c>
      <c r="F322" s="26">
        <v>886.3</v>
      </c>
      <c r="G322" s="26">
        <v>0</v>
      </c>
      <c r="H322" s="26">
        <v>0</v>
      </c>
    </row>
    <row r="323" spans="1:8" ht="12.75">
      <c r="A323" s="13">
        <f t="shared" si="27"/>
        <v>307</v>
      </c>
      <c r="B323" s="53"/>
      <c r="C323" s="53"/>
      <c r="D323" s="13">
        <v>850</v>
      </c>
      <c r="E323" s="14" t="s">
        <v>228</v>
      </c>
      <c r="F323" s="26">
        <f>F324+F325</f>
        <v>2691.9</v>
      </c>
      <c r="G323" s="26">
        <f>G324+G325</f>
        <v>2620.9</v>
      </c>
      <c r="H323" s="26">
        <f>H324+H325</f>
        <v>2620.9</v>
      </c>
    </row>
    <row r="324" spans="1:8" ht="12.75">
      <c r="A324" s="13">
        <f t="shared" si="27"/>
        <v>308</v>
      </c>
      <c r="B324" s="53"/>
      <c r="C324" s="53"/>
      <c r="D324" s="13">
        <v>851</v>
      </c>
      <c r="E324" s="14" t="s">
        <v>48</v>
      </c>
      <c r="F324" s="26">
        <v>2620.9</v>
      </c>
      <c r="G324" s="26">
        <v>2620.9</v>
      </c>
      <c r="H324" s="26">
        <v>2620.9</v>
      </c>
    </row>
    <row r="325" spans="1:8" ht="12.75">
      <c r="A325" s="13">
        <f t="shared" si="27"/>
        <v>309</v>
      </c>
      <c r="B325" s="53"/>
      <c r="C325" s="53"/>
      <c r="D325" s="13">
        <v>852</v>
      </c>
      <c r="E325" s="14" t="s">
        <v>254</v>
      </c>
      <c r="F325" s="26">
        <v>71</v>
      </c>
      <c r="G325" s="26">
        <v>0</v>
      </c>
      <c r="H325" s="26">
        <v>0</v>
      </c>
    </row>
    <row r="326" spans="1:8" ht="48">
      <c r="A326" s="13">
        <f t="shared" si="27"/>
        <v>310</v>
      </c>
      <c r="B326" s="53" t="s">
        <v>279</v>
      </c>
      <c r="C326" s="53" t="s">
        <v>356</v>
      </c>
      <c r="D326" s="13"/>
      <c r="E326" s="14" t="s">
        <v>199</v>
      </c>
      <c r="F326" s="26">
        <f>F327+F330</f>
        <v>2831.2</v>
      </c>
      <c r="G326" s="26">
        <f>G327+G330</f>
        <v>0</v>
      </c>
      <c r="H326" s="26">
        <f>H327+H330</f>
        <v>0</v>
      </c>
    </row>
    <row r="327" spans="1:8" ht="24">
      <c r="A327" s="13">
        <f t="shared" si="27"/>
        <v>311</v>
      </c>
      <c r="B327" s="53" t="s">
        <v>279</v>
      </c>
      <c r="C327" s="53" t="s">
        <v>356</v>
      </c>
      <c r="D327" s="13">
        <v>240</v>
      </c>
      <c r="E327" s="14" t="s">
        <v>116</v>
      </c>
      <c r="F327" s="26">
        <f>F328+F329</f>
        <v>1611.7</v>
      </c>
      <c r="G327" s="26">
        <f>G328+G329</f>
        <v>0</v>
      </c>
      <c r="H327" s="26">
        <f>H328+H329</f>
        <v>0</v>
      </c>
    </row>
    <row r="328" spans="1:8" ht="24">
      <c r="A328" s="13">
        <f t="shared" si="27"/>
        <v>312</v>
      </c>
      <c r="B328" s="53"/>
      <c r="C328" s="53"/>
      <c r="D328" s="13">
        <v>243</v>
      </c>
      <c r="E328" s="14" t="s">
        <v>49</v>
      </c>
      <c r="F328" s="26">
        <v>554.7</v>
      </c>
      <c r="G328" s="26">
        <v>0</v>
      </c>
      <c r="H328" s="26">
        <v>0</v>
      </c>
    </row>
    <row r="329" spans="1:8" ht="12.75">
      <c r="A329" s="13">
        <f t="shared" si="27"/>
        <v>313</v>
      </c>
      <c r="B329" s="53"/>
      <c r="C329" s="53"/>
      <c r="D329" s="13">
        <v>244</v>
      </c>
      <c r="E329" s="14" t="s">
        <v>173</v>
      </c>
      <c r="F329" s="26">
        <v>1057</v>
      </c>
      <c r="G329" s="26">
        <v>0</v>
      </c>
      <c r="H329" s="26">
        <v>0</v>
      </c>
    </row>
    <row r="330" spans="1:8" ht="12.75">
      <c r="A330" s="13">
        <f t="shared" si="27"/>
        <v>314</v>
      </c>
      <c r="B330" s="53"/>
      <c r="C330" s="53"/>
      <c r="D330" s="13">
        <v>622</v>
      </c>
      <c r="E330" s="14" t="s">
        <v>47</v>
      </c>
      <c r="F330" s="26">
        <v>1219.5</v>
      </c>
      <c r="G330" s="26">
        <v>0</v>
      </c>
      <c r="H330" s="26">
        <v>0</v>
      </c>
    </row>
    <row r="331" spans="1:8" ht="89.25" customHeight="1">
      <c r="A331" s="13">
        <f t="shared" si="27"/>
        <v>315</v>
      </c>
      <c r="B331" s="53" t="s">
        <v>279</v>
      </c>
      <c r="C331" s="53" t="s">
        <v>357</v>
      </c>
      <c r="D331" s="13"/>
      <c r="E331" s="14" t="s">
        <v>97</v>
      </c>
      <c r="F331" s="26">
        <f>F332+F336</f>
        <v>122975.9</v>
      </c>
      <c r="G331" s="26">
        <f>G332+G336</f>
        <v>120380.00000000001</v>
      </c>
      <c r="H331" s="26">
        <f>H332+H336</f>
        <v>127066.00000000001</v>
      </c>
    </row>
    <row r="332" spans="1:8" ht="12.75">
      <c r="A332" s="13">
        <f t="shared" si="27"/>
        <v>316</v>
      </c>
      <c r="B332" s="53" t="s">
        <v>279</v>
      </c>
      <c r="C332" s="53" t="s">
        <v>357</v>
      </c>
      <c r="D332" s="13">
        <v>110</v>
      </c>
      <c r="E332" s="14" t="s">
        <v>94</v>
      </c>
      <c r="F332" s="26">
        <f>F333+F335+F334</f>
        <v>75560.5</v>
      </c>
      <c r="G332" s="26">
        <f>G333+G335+G334</f>
        <v>75061.70000000001</v>
      </c>
      <c r="H332" s="26">
        <f>H333+H335+H334</f>
        <v>79230.70000000001</v>
      </c>
    </row>
    <row r="333" spans="1:8" ht="12.75">
      <c r="A333" s="13">
        <f t="shared" si="27"/>
        <v>317</v>
      </c>
      <c r="B333" s="53"/>
      <c r="C333" s="53"/>
      <c r="D333" s="13">
        <v>111</v>
      </c>
      <c r="E333" s="14" t="s">
        <v>123</v>
      </c>
      <c r="F333" s="26">
        <v>58033.4</v>
      </c>
      <c r="G333" s="26">
        <v>57650.3</v>
      </c>
      <c r="H333" s="26">
        <v>60852.3</v>
      </c>
    </row>
    <row r="334" spans="1:8" ht="24">
      <c r="A334" s="13">
        <f t="shared" si="27"/>
        <v>318</v>
      </c>
      <c r="B334" s="53"/>
      <c r="C334" s="53"/>
      <c r="D334" s="13">
        <v>112</v>
      </c>
      <c r="E334" s="14" t="s">
        <v>150</v>
      </c>
      <c r="F334" s="26">
        <f>1+0.7</f>
        <v>1.7</v>
      </c>
      <c r="G334" s="26">
        <v>1</v>
      </c>
      <c r="H334" s="26">
        <v>1</v>
      </c>
    </row>
    <row r="335" spans="1:8" ht="36">
      <c r="A335" s="13">
        <f t="shared" si="27"/>
        <v>319</v>
      </c>
      <c r="B335" s="53"/>
      <c r="C335" s="53"/>
      <c r="D335" s="13">
        <v>119</v>
      </c>
      <c r="E335" s="14" t="s">
        <v>125</v>
      </c>
      <c r="F335" s="26">
        <v>17525.4</v>
      </c>
      <c r="G335" s="26">
        <v>17410.4</v>
      </c>
      <c r="H335" s="26">
        <v>18377.4</v>
      </c>
    </row>
    <row r="336" spans="1:8" ht="36">
      <c r="A336" s="13">
        <f t="shared" si="27"/>
        <v>320</v>
      </c>
      <c r="B336" s="53"/>
      <c r="C336" s="53"/>
      <c r="D336" s="13">
        <v>621</v>
      </c>
      <c r="E336" s="14" t="s">
        <v>46</v>
      </c>
      <c r="F336" s="26">
        <v>47415.4</v>
      </c>
      <c r="G336" s="26">
        <v>45318.3</v>
      </c>
      <c r="H336" s="26">
        <v>47835.3</v>
      </c>
    </row>
    <row r="337" spans="1:8" ht="101.25" customHeight="1">
      <c r="A337" s="13">
        <f t="shared" si="27"/>
        <v>321</v>
      </c>
      <c r="B337" s="53" t="s">
        <v>279</v>
      </c>
      <c r="C337" s="53" t="s">
        <v>358</v>
      </c>
      <c r="D337" s="13"/>
      <c r="E337" s="14" t="s">
        <v>98</v>
      </c>
      <c r="F337" s="26">
        <f>F338+F341</f>
        <v>5271</v>
      </c>
      <c r="G337" s="26">
        <f>G339+G340+G341</f>
        <v>5471</v>
      </c>
      <c r="H337" s="26">
        <f>H339+H340+H341</f>
        <v>5690</v>
      </c>
    </row>
    <row r="338" spans="1:8" ht="24">
      <c r="A338" s="13">
        <f t="shared" si="27"/>
        <v>322</v>
      </c>
      <c r="B338" s="53" t="s">
        <v>279</v>
      </c>
      <c r="C338" s="53" t="s">
        <v>358</v>
      </c>
      <c r="D338" s="13">
        <v>240</v>
      </c>
      <c r="E338" s="14" t="s">
        <v>93</v>
      </c>
      <c r="F338" s="26">
        <f>F339+F340</f>
        <v>2683.1000000000004</v>
      </c>
      <c r="G338" s="26">
        <f>G339+G340</f>
        <v>3142.6</v>
      </c>
      <c r="H338" s="26">
        <f>H339+H340</f>
        <v>3268.6000000000004</v>
      </c>
    </row>
    <row r="339" spans="1:8" ht="24">
      <c r="A339" s="13">
        <f t="shared" si="27"/>
        <v>323</v>
      </c>
      <c r="B339" s="53"/>
      <c r="C339" s="53"/>
      <c r="D339" s="13">
        <v>242</v>
      </c>
      <c r="E339" s="14" t="s">
        <v>2</v>
      </c>
      <c r="F339" s="26">
        <v>951.2</v>
      </c>
      <c r="G339" s="26">
        <v>894.5</v>
      </c>
      <c r="H339" s="26">
        <v>930.3</v>
      </c>
    </row>
    <row r="340" spans="1:8" ht="12.75">
      <c r="A340" s="13">
        <f t="shared" si="27"/>
        <v>324</v>
      </c>
      <c r="B340" s="53"/>
      <c r="C340" s="53"/>
      <c r="D340" s="13">
        <v>244</v>
      </c>
      <c r="E340" s="14" t="s">
        <v>173</v>
      </c>
      <c r="F340" s="26">
        <v>1731.9</v>
      </c>
      <c r="G340" s="26">
        <v>2248.1</v>
      </c>
      <c r="H340" s="26">
        <v>2338.3</v>
      </c>
    </row>
    <row r="341" spans="1:8" ht="36">
      <c r="A341" s="13">
        <f t="shared" si="27"/>
        <v>325</v>
      </c>
      <c r="B341" s="53"/>
      <c r="C341" s="53"/>
      <c r="D341" s="13">
        <v>621</v>
      </c>
      <c r="E341" s="14" t="s">
        <v>46</v>
      </c>
      <c r="F341" s="26">
        <v>2587.9</v>
      </c>
      <c r="G341" s="26">
        <v>2328.4</v>
      </c>
      <c r="H341" s="26">
        <v>2421.4</v>
      </c>
    </row>
    <row r="342" spans="1:8" ht="24">
      <c r="A342" s="13">
        <f t="shared" si="27"/>
        <v>326</v>
      </c>
      <c r="B342" s="53" t="s">
        <v>279</v>
      </c>
      <c r="C342" s="53" t="s">
        <v>359</v>
      </c>
      <c r="D342" s="13"/>
      <c r="E342" s="14" t="s">
        <v>52</v>
      </c>
      <c r="F342" s="26">
        <f>F343+F344</f>
        <v>12474</v>
      </c>
      <c r="G342" s="26">
        <f>G343+G344</f>
        <v>0</v>
      </c>
      <c r="H342" s="26">
        <f>H343+H344</f>
        <v>0</v>
      </c>
    </row>
    <row r="343" spans="1:8" ht="12.75">
      <c r="A343" s="13">
        <f t="shared" si="27"/>
        <v>327</v>
      </c>
      <c r="B343" s="53" t="s">
        <v>279</v>
      </c>
      <c r="C343" s="53" t="s">
        <v>359</v>
      </c>
      <c r="D343" s="13">
        <v>244</v>
      </c>
      <c r="E343" s="14" t="s">
        <v>173</v>
      </c>
      <c r="F343" s="26">
        <v>6628</v>
      </c>
      <c r="G343" s="26">
        <v>0</v>
      </c>
      <c r="H343" s="26">
        <v>0</v>
      </c>
    </row>
    <row r="344" spans="1:8" ht="12.75">
      <c r="A344" s="13">
        <f t="shared" si="27"/>
        <v>328</v>
      </c>
      <c r="B344" s="53"/>
      <c r="C344" s="53"/>
      <c r="D344" s="13">
        <v>622</v>
      </c>
      <c r="E344" s="14" t="s">
        <v>47</v>
      </c>
      <c r="F344" s="26">
        <v>5846</v>
      </c>
      <c r="G344" s="26">
        <v>0</v>
      </c>
      <c r="H344" s="26">
        <v>0</v>
      </c>
    </row>
    <row r="345" spans="1:8" ht="12.75">
      <c r="A345" s="13">
        <f t="shared" si="27"/>
        <v>329</v>
      </c>
      <c r="B345" s="60" t="s">
        <v>279</v>
      </c>
      <c r="C345" s="53" t="s">
        <v>360</v>
      </c>
      <c r="D345" s="13"/>
      <c r="E345" s="14" t="s">
        <v>255</v>
      </c>
      <c r="F345" s="42">
        <f>F346</f>
        <v>1151.5</v>
      </c>
      <c r="G345" s="42">
        <f>G346</f>
        <v>0</v>
      </c>
      <c r="H345" s="42">
        <f>H346</f>
        <v>0</v>
      </c>
    </row>
    <row r="346" spans="1:8" ht="24">
      <c r="A346" s="13">
        <f t="shared" si="27"/>
        <v>330</v>
      </c>
      <c r="B346" s="60" t="s">
        <v>279</v>
      </c>
      <c r="C346" s="53" t="s">
        <v>360</v>
      </c>
      <c r="D346" s="13">
        <v>243</v>
      </c>
      <c r="E346" s="14" t="s">
        <v>49</v>
      </c>
      <c r="F346" s="42">
        <v>1151.5</v>
      </c>
      <c r="G346" s="42">
        <v>0</v>
      </c>
      <c r="H346" s="42">
        <v>0</v>
      </c>
    </row>
    <row r="347" spans="1:8" ht="12.75">
      <c r="A347" s="13">
        <f t="shared" si="27"/>
        <v>331</v>
      </c>
      <c r="B347" s="60" t="s">
        <v>279</v>
      </c>
      <c r="C347" s="53" t="s">
        <v>361</v>
      </c>
      <c r="D347" s="13"/>
      <c r="E347" s="14" t="s">
        <v>255</v>
      </c>
      <c r="F347" s="42">
        <f>F348</f>
        <v>611.4</v>
      </c>
      <c r="G347" s="42">
        <f>G348</f>
        <v>0</v>
      </c>
      <c r="H347" s="42">
        <f>H348</f>
        <v>0</v>
      </c>
    </row>
    <row r="348" spans="1:8" ht="24">
      <c r="A348" s="13">
        <f t="shared" si="27"/>
        <v>332</v>
      </c>
      <c r="B348" s="60" t="s">
        <v>279</v>
      </c>
      <c r="C348" s="53" t="s">
        <v>361</v>
      </c>
      <c r="D348" s="13">
        <v>243</v>
      </c>
      <c r="E348" s="14" t="s">
        <v>49</v>
      </c>
      <c r="F348" s="42">
        <v>611.4</v>
      </c>
      <c r="G348" s="42">
        <v>0</v>
      </c>
      <c r="H348" s="42">
        <v>0</v>
      </c>
    </row>
    <row r="349" spans="1:8" ht="39" customHeight="1">
      <c r="A349" s="24">
        <f t="shared" si="27"/>
        <v>333</v>
      </c>
      <c r="B349" s="61" t="s">
        <v>279</v>
      </c>
      <c r="C349" s="52" t="s">
        <v>350</v>
      </c>
      <c r="D349" s="24"/>
      <c r="E349" s="25" t="s">
        <v>111</v>
      </c>
      <c r="F349" s="43">
        <f>F350+F353+F356</f>
        <v>5220.1</v>
      </c>
      <c r="G349" s="43">
        <f>G350+G353+G356</f>
        <v>0</v>
      </c>
      <c r="H349" s="43">
        <f>H350+H353+H356</f>
        <v>0</v>
      </c>
    </row>
    <row r="350" spans="1:8" ht="28.5" customHeight="1">
      <c r="A350" s="13">
        <f t="shared" si="27"/>
        <v>334</v>
      </c>
      <c r="B350" s="60" t="s">
        <v>279</v>
      </c>
      <c r="C350" s="53" t="s">
        <v>362</v>
      </c>
      <c r="D350" s="13"/>
      <c r="E350" s="14" t="s">
        <v>235</v>
      </c>
      <c r="F350" s="42">
        <f>F351+F352</f>
        <v>679.1</v>
      </c>
      <c r="G350" s="42">
        <f>G351+G352</f>
        <v>0</v>
      </c>
      <c r="H350" s="42">
        <f>H351+H352</f>
        <v>0</v>
      </c>
    </row>
    <row r="351" spans="1:8" ht="12.75">
      <c r="A351" s="13">
        <f t="shared" si="27"/>
        <v>335</v>
      </c>
      <c r="B351" s="60" t="s">
        <v>279</v>
      </c>
      <c r="C351" s="53" t="s">
        <v>362</v>
      </c>
      <c r="D351" s="13">
        <v>244</v>
      </c>
      <c r="E351" s="14" t="s">
        <v>173</v>
      </c>
      <c r="F351" s="42">
        <v>339.6</v>
      </c>
      <c r="G351" s="42">
        <v>0</v>
      </c>
      <c r="H351" s="42">
        <v>0</v>
      </c>
    </row>
    <row r="352" spans="1:8" ht="12.75">
      <c r="A352" s="13">
        <f t="shared" si="27"/>
        <v>336</v>
      </c>
      <c r="B352" s="60"/>
      <c r="C352" s="53"/>
      <c r="D352" s="13">
        <v>622</v>
      </c>
      <c r="E352" s="14" t="s">
        <v>236</v>
      </c>
      <c r="F352" s="42">
        <v>339.5</v>
      </c>
      <c r="G352" s="42">
        <v>0</v>
      </c>
      <c r="H352" s="42">
        <v>0</v>
      </c>
    </row>
    <row r="353" spans="1:8" ht="24.75" customHeight="1">
      <c r="A353" s="13">
        <f t="shared" si="27"/>
        <v>337</v>
      </c>
      <c r="B353" s="60" t="s">
        <v>279</v>
      </c>
      <c r="C353" s="53" t="s">
        <v>363</v>
      </c>
      <c r="D353" s="13"/>
      <c r="E353" s="14" t="s">
        <v>235</v>
      </c>
      <c r="F353" s="42">
        <f>F354+F355</f>
        <v>3541</v>
      </c>
      <c r="G353" s="42">
        <f>G354+G355</f>
        <v>0</v>
      </c>
      <c r="H353" s="42">
        <f>H354+H355</f>
        <v>0</v>
      </c>
    </row>
    <row r="354" spans="1:8" ht="12.75">
      <c r="A354" s="13">
        <f t="shared" si="27"/>
        <v>338</v>
      </c>
      <c r="B354" s="60" t="s">
        <v>279</v>
      </c>
      <c r="C354" s="53" t="s">
        <v>363</v>
      </c>
      <c r="D354" s="13">
        <v>244</v>
      </c>
      <c r="E354" s="14" t="s">
        <v>173</v>
      </c>
      <c r="F354" s="42">
        <v>1770.5</v>
      </c>
      <c r="G354" s="42">
        <v>0</v>
      </c>
      <c r="H354" s="42">
        <v>0</v>
      </c>
    </row>
    <row r="355" spans="1:8" ht="12.75">
      <c r="A355" s="13">
        <f t="shared" si="27"/>
        <v>339</v>
      </c>
      <c r="B355" s="60"/>
      <c r="C355" s="53"/>
      <c r="D355" s="13">
        <v>622</v>
      </c>
      <c r="E355" s="14" t="s">
        <v>236</v>
      </c>
      <c r="F355" s="42">
        <v>1770.5</v>
      </c>
      <c r="G355" s="42">
        <v>0</v>
      </c>
      <c r="H355" s="42">
        <v>0</v>
      </c>
    </row>
    <row r="356" spans="1:8" ht="30.75" customHeight="1">
      <c r="A356" s="13">
        <f t="shared" si="27"/>
        <v>340</v>
      </c>
      <c r="B356" s="60" t="s">
        <v>279</v>
      </c>
      <c r="C356" s="53" t="s">
        <v>364</v>
      </c>
      <c r="D356" s="13"/>
      <c r="E356" s="14" t="s">
        <v>235</v>
      </c>
      <c r="F356" s="42">
        <f>F357+F358</f>
        <v>1000</v>
      </c>
      <c r="G356" s="42">
        <f>G357+G358</f>
        <v>0</v>
      </c>
      <c r="H356" s="42">
        <f>H357+H358</f>
        <v>0</v>
      </c>
    </row>
    <row r="357" spans="1:8" ht="12.75">
      <c r="A357" s="13">
        <f t="shared" si="27"/>
        <v>341</v>
      </c>
      <c r="B357" s="60" t="s">
        <v>279</v>
      </c>
      <c r="C357" s="53" t="s">
        <v>364</v>
      </c>
      <c r="D357" s="13">
        <v>244</v>
      </c>
      <c r="E357" s="14" t="s">
        <v>173</v>
      </c>
      <c r="F357" s="42">
        <v>500</v>
      </c>
      <c r="G357" s="42">
        <v>0</v>
      </c>
      <c r="H357" s="42">
        <v>0</v>
      </c>
    </row>
    <row r="358" spans="1:8" ht="12.75">
      <c r="A358" s="13">
        <f t="shared" si="27"/>
        <v>342</v>
      </c>
      <c r="B358" s="60"/>
      <c r="C358" s="53"/>
      <c r="D358" s="13">
        <v>622</v>
      </c>
      <c r="E358" s="14" t="s">
        <v>236</v>
      </c>
      <c r="F358" s="42">
        <v>500</v>
      </c>
      <c r="G358" s="42">
        <v>0</v>
      </c>
      <c r="H358" s="42">
        <v>0</v>
      </c>
    </row>
    <row r="359" spans="1:8" ht="12.75">
      <c r="A359" s="24">
        <f t="shared" si="27"/>
        <v>343</v>
      </c>
      <c r="B359" s="61" t="s">
        <v>279</v>
      </c>
      <c r="C359" s="52">
        <v>5000000000</v>
      </c>
      <c r="D359" s="24"/>
      <c r="E359" s="25" t="s">
        <v>43</v>
      </c>
      <c r="F359" s="43">
        <f aca="true" t="shared" si="30" ref="F359:H360">F360</f>
        <v>37.3</v>
      </c>
      <c r="G359" s="43">
        <f t="shared" si="30"/>
        <v>7.3</v>
      </c>
      <c r="H359" s="43">
        <f t="shared" si="30"/>
        <v>7.3</v>
      </c>
    </row>
    <row r="360" spans="1:8" ht="39.75" customHeight="1">
      <c r="A360" s="13">
        <f t="shared" si="27"/>
        <v>344</v>
      </c>
      <c r="B360" s="60" t="s">
        <v>279</v>
      </c>
      <c r="C360" s="53" t="s">
        <v>352</v>
      </c>
      <c r="D360" s="13"/>
      <c r="E360" s="14" t="s">
        <v>165</v>
      </c>
      <c r="F360" s="42">
        <f>F361+F362</f>
        <v>37.3</v>
      </c>
      <c r="G360" s="42">
        <f t="shared" si="30"/>
        <v>7.3</v>
      </c>
      <c r="H360" s="42">
        <f t="shared" si="30"/>
        <v>7.3</v>
      </c>
    </row>
    <row r="361" spans="1:8" ht="24">
      <c r="A361" s="13">
        <f>A360+1</f>
        <v>345</v>
      </c>
      <c r="B361" s="60" t="s">
        <v>279</v>
      </c>
      <c r="C361" s="53" t="s">
        <v>352</v>
      </c>
      <c r="D361" s="13">
        <v>831</v>
      </c>
      <c r="E361" s="14" t="s">
        <v>169</v>
      </c>
      <c r="F361" s="42">
        <v>7.3</v>
      </c>
      <c r="G361" s="42">
        <v>7.3</v>
      </c>
      <c r="H361" s="42">
        <v>7.3</v>
      </c>
    </row>
    <row r="362" spans="1:8" ht="12.75">
      <c r="A362" s="13">
        <f aca="true" t="shared" si="31" ref="A362:A423">A361+1</f>
        <v>346</v>
      </c>
      <c r="B362" s="60"/>
      <c r="C362" s="65"/>
      <c r="D362" s="44">
        <v>853</v>
      </c>
      <c r="E362" s="45" t="s">
        <v>117</v>
      </c>
      <c r="F362" s="42">
        <v>30</v>
      </c>
      <c r="G362" s="42">
        <v>0</v>
      </c>
      <c r="H362" s="42">
        <v>0</v>
      </c>
    </row>
    <row r="363" spans="1:8" ht="12.75">
      <c r="A363" s="24">
        <f t="shared" si="31"/>
        <v>347</v>
      </c>
      <c r="B363" s="52" t="s">
        <v>446</v>
      </c>
      <c r="C363" s="66"/>
      <c r="D363" s="46"/>
      <c r="E363" s="47" t="s">
        <v>151</v>
      </c>
      <c r="F363" s="20">
        <f aca="true" t="shared" si="32" ref="F363:H365">F364</f>
        <v>16840.100000000002</v>
      </c>
      <c r="G363" s="20">
        <f t="shared" si="32"/>
        <v>16722.800000000003</v>
      </c>
      <c r="H363" s="20">
        <f t="shared" si="32"/>
        <v>17087.2</v>
      </c>
    </row>
    <row r="364" spans="1:8" ht="36">
      <c r="A364" s="13">
        <f t="shared" si="31"/>
        <v>348</v>
      </c>
      <c r="B364" s="53" t="s">
        <v>446</v>
      </c>
      <c r="C364" s="53" t="s">
        <v>343</v>
      </c>
      <c r="D364" s="13"/>
      <c r="E364" s="14" t="s">
        <v>212</v>
      </c>
      <c r="F364" s="26">
        <f t="shared" si="32"/>
        <v>16840.100000000002</v>
      </c>
      <c r="G364" s="26">
        <f t="shared" si="32"/>
        <v>16722.800000000003</v>
      </c>
      <c r="H364" s="26">
        <f t="shared" si="32"/>
        <v>17087.2</v>
      </c>
    </row>
    <row r="365" spans="1:8" ht="36">
      <c r="A365" s="24">
        <f t="shared" si="31"/>
        <v>349</v>
      </c>
      <c r="B365" s="52" t="s">
        <v>446</v>
      </c>
      <c r="C365" s="52" t="s">
        <v>365</v>
      </c>
      <c r="D365" s="24"/>
      <c r="E365" s="25" t="s">
        <v>104</v>
      </c>
      <c r="F365" s="20">
        <f t="shared" si="32"/>
        <v>16840.100000000002</v>
      </c>
      <c r="G365" s="20">
        <f t="shared" si="32"/>
        <v>16722.800000000003</v>
      </c>
      <c r="H365" s="20">
        <f t="shared" si="32"/>
        <v>17087.2</v>
      </c>
    </row>
    <row r="366" spans="1:8" ht="28.5" customHeight="1">
      <c r="A366" s="13">
        <f t="shared" si="31"/>
        <v>350</v>
      </c>
      <c r="B366" s="53" t="s">
        <v>446</v>
      </c>
      <c r="C366" s="53" t="s">
        <v>366</v>
      </c>
      <c r="D366" s="13"/>
      <c r="E366" s="14" t="s">
        <v>53</v>
      </c>
      <c r="F366" s="26">
        <f>F367+F371+F377+F376</f>
        <v>16840.100000000002</v>
      </c>
      <c r="G366" s="26">
        <f>G367+G371+G377+G376+G375</f>
        <v>16722.800000000003</v>
      </c>
      <c r="H366" s="26">
        <f>H367+H371+H377+H375</f>
        <v>17087.2</v>
      </c>
    </row>
    <row r="367" spans="1:8" ht="12.75">
      <c r="A367" s="13">
        <f t="shared" si="31"/>
        <v>351</v>
      </c>
      <c r="B367" s="53" t="s">
        <v>446</v>
      </c>
      <c r="C367" s="53" t="s">
        <v>366</v>
      </c>
      <c r="D367" s="13">
        <v>110</v>
      </c>
      <c r="E367" s="14" t="s">
        <v>94</v>
      </c>
      <c r="F367" s="26">
        <f>F368+F369+F370</f>
        <v>13003.800000000003</v>
      </c>
      <c r="G367" s="26">
        <f>G368+G370</f>
        <v>13434.300000000001</v>
      </c>
      <c r="H367" s="26">
        <f>H368+H370</f>
        <v>13434.300000000001</v>
      </c>
    </row>
    <row r="368" spans="1:8" ht="12.75">
      <c r="A368" s="13">
        <f t="shared" si="31"/>
        <v>352</v>
      </c>
      <c r="B368" s="53"/>
      <c r="C368" s="53"/>
      <c r="D368" s="13">
        <v>111</v>
      </c>
      <c r="E368" s="14" t="s">
        <v>123</v>
      </c>
      <c r="F368" s="26">
        <f>9770.2+217.6</f>
        <v>9987.800000000001</v>
      </c>
      <c r="G368" s="26">
        <v>10318.2</v>
      </c>
      <c r="H368" s="26">
        <v>10318.2</v>
      </c>
    </row>
    <row r="369" spans="1:8" ht="24">
      <c r="A369" s="13">
        <f t="shared" si="31"/>
        <v>353</v>
      </c>
      <c r="B369" s="53"/>
      <c r="C369" s="53"/>
      <c r="D369" s="13">
        <v>112</v>
      </c>
      <c r="E369" s="14" t="s">
        <v>124</v>
      </c>
      <c r="F369" s="26">
        <v>0.7</v>
      </c>
      <c r="G369" s="26">
        <v>0</v>
      </c>
      <c r="H369" s="26">
        <v>0</v>
      </c>
    </row>
    <row r="370" spans="1:8" ht="31.5" customHeight="1">
      <c r="A370" s="13">
        <f t="shared" si="31"/>
        <v>354</v>
      </c>
      <c r="B370" s="53"/>
      <c r="C370" s="53"/>
      <c r="D370" s="13">
        <v>119</v>
      </c>
      <c r="E370" s="14" t="s">
        <v>125</v>
      </c>
      <c r="F370" s="26">
        <v>3015.3</v>
      </c>
      <c r="G370" s="26">
        <v>3116.1</v>
      </c>
      <c r="H370" s="26">
        <v>3116.1</v>
      </c>
    </row>
    <row r="371" spans="1:8" ht="24">
      <c r="A371" s="13">
        <f t="shared" si="31"/>
        <v>355</v>
      </c>
      <c r="B371" s="53"/>
      <c r="C371" s="53"/>
      <c r="D371" s="13">
        <v>240</v>
      </c>
      <c r="E371" s="14" t="s">
        <v>93</v>
      </c>
      <c r="F371" s="26">
        <f>F372+F373</f>
        <v>1189</v>
      </c>
      <c r="G371" s="26">
        <f>G372+G373</f>
        <v>962.7</v>
      </c>
      <c r="H371" s="26">
        <f>H372+H373</f>
        <v>962.7</v>
      </c>
    </row>
    <row r="372" spans="1:8" ht="24">
      <c r="A372" s="13">
        <f t="shared" si="31"/>
        <v>356</v>
      </c>
      <c r="B372" s="53"/>
      <c r="C372" s="53"/>
      <c r="D372" s="13">
        <v>242</v>
      </c>
      <c r="E372" s="14" t="s">
        <v>2</v>
      </c>
      <c r="F372" s="26">
        <v>190.3</v>
      </c>
      <c r="G372" s="26">
        <v>252.8</v>
      </c>
      <c r="H372" s="26">
        <v>252.8</v>
      </c>
    </row>
    <row r="373" spans="1:8" ht="12.75">
      <c r="A373" s="13">
        <f t="shared" si="31"/>
        <v>357</v>
      </c>
      <c r="B373" s="53"/>
      <c r="C373" s="53"/>
      <c r="D373" s="13">
        <v>244</v>
      </c>
      <c r="E373" s="14" t="s">
        <v>173</v>
      </c>
      <c r="F373" s="26">
        <v>998.7</v>
      </c>
      <c r="G373" s="26">
        <v>709.9</v>
      </c>
      <c r="H373" s="26">
        <v>709.9</v>
      </c>
    </row>
    <row r="374" spans="1:8" ht="12.75">
      <c r="A374" s="13">
        <f t="shared" si="31"/>
        <v>358</v>
      </c>
      <c r="B374" s="53"/>
      <c r="C374" s="53"/>
      <c r="D374" s="13">
        <v>610</v>
      </c>
      <c r="E374" s="48" t="s">
        <v>195</v>
      </c>
      <c r="F374" s="26">
        <f>F375+F376</f>
        <v>2617.9</v>
      </c>
      <c r="G374" s="26">
        <f>G375+G376</f>
        <v>2296.4</v>
      </c>
      <c r="H374" s="26">
        <f>H375+H376</f>
        <v>2660.8</v>
      </c>
    </row>
    <row r="375" spans="1:8" ht="36">
      <c r="A375" s="13">
        <f t="shared" si="31"/>
        <v>359</v>
      </c>
      <c r="B375" s="53"/>
      <c r="C375" s="53"/>
      <c r="D375" s="13">
        <v>611</v>
      </c>
      <c r="E375" s="48" t="s">
        <v>157</v>
      </c>
      <c r="F375" s="26">
        <v>0</v>
      </c>
      <c r="G375" s="26">
        <v>2296.4</v>
      </c>
      <c r="H375" s="26">
        <v>2660.8</v>
      </c>
    </row>
    <row r="376" spans="1:8" ht="12.75">
      <c r="A376" s="13">
        <f t="shared" si="31"/>
        <v>360</v>
      </c>
      <c r="B376" s="53"/>
      <c r="C376" s="53"/>
      <c r="D376" s="13">
        <v>612</v>
      </c>
      <c r="E376" s="14" t="s">
        <v>191</v>
      </c>
      <c r="F376" s="26">
        <v>2617.9</v>
      </c>
      <c r="G376" s="26">
        <v>0</v>
      </c>
      <c r="H376" s="26">
        <v>0</v>
      </c>
    </row>
    <row r="377" spans="1:8" ht="12.75">
      <c r="A377" s="13">
        <f t="shared" si="31"/>
        <v>361</v>
      </c>
      <c r="B377" s="53"/>
      <c r="C377" s="53"/>
      <c r="D377" s="13">
        <v>851</v>
      </c>
      <c r="E377" s="14" t="s">
        <v>48</v>
      </c>
      <c r="F377" s="26">
        <v>29.4</v>
      </c>
      <c r="G377" s="26">
        <v>29.4</v>
      </c>
      <c r="H377" s="26">
        <v>29.4</v>
      </c>
    </row>
    <row r="378" spans="1:9" ht="12.75">
      <c r="A378" s="24">
        <f t="shared" si="31"/>
        <v>362</v>
      </c>
      <c r="B378" s="52" t="s">
        <v>447</v>
      </c>
      <c r="C378" s="52"/>
      <c r="D378" s="24"/>
      <c r="E378" s="25" t="s">
        <v>147</v>
      </c>
      <c r="F378" s="20">
        <f>F379+F400+F428</f>
        <v>22330.1</v>
      </c>
      <c r="G378" s="20">
        <f>G399+G379</f>
        <v>16564.6</v>
      </c>
      <c r="H378" s="20">
        <f>H399+H379</f>
        <v>16704.8</v>
      </c>
      <c r="I378" s="10"/>
    </row>
    <row r="379" spans="1:8" ht="24">
      <c r="A379" s="13">
        <f t="shared" si="31"/>
        <v>363</v>
      </c>
      <c r="B379" s="53" t="s">
        <v>447</v>
      </c>
      <c r="C379" s="53" t="s">
        <v>289</v>
      </c>
      <c r="D379" s="24"/>
      <c r="E379" s="14" t="s">
        <v>217</v>
      </c>
      <c r="F379" s="26">
        <f>F380</f>
        <v>2129.9</v>
      </c>
      <c r="G379" s="26">
        <f>G380</f>
        <v>598.5</v>
      </c>
      <c r="H379" s="26">
        <f>H380</f>
        <v>598.5</v>
      </c>
    </row>
    <row r="380" spans="1:8" ht="24">
      <c r="A380" s="24">
        <f t="shared" si="31"/>
        <v>364</v>
      </c>
      <c r="B380" s="52" t="s">
        <v>447</v>
      </c>
      <c r="C380" s="52" t="s">
        <v>367</v>
      </c>
      <c r="D380" s="24"/>
      <c r="E380" s="25" t="s">
        <v>152</v>
      </c>
      <c r="F380" s="20">
        <f>F381+F383+F386+F388+F390+F395+F397</f>
        <v>2129.9</v>
      </c>
      <c r="G380" s="20">
        <f>G381+G383+G386+G388+G395</f>
        <v>598.5</v>
      </c>
      <c r="H380" s="20">
        <f>H381+H383+H386+H388+H395</f>
        <v>598.5</v>
      </c>
    </row>
    <row r="381" spans="1:8" ht="36">
      <c r="A381" s="13">
        <f t="shared" si="31"/>
        <v>365</v>
      </c>
      <c r="B381" s="53" t="s">
        <v>447</v>
      </c>
      <c r="C381" s="53" t="s">
        <v>368</v>
      </c>
      <c r="D381" s="24"/>
      <c r="E381" s="14" t="s">
        <v>87</v>
      </c>
      <c r="F381" s="26">
        <f>F382</f>
        <v>720.1</v>
      </c>
      <c r="G381" s="26">
        <f>G382</f>
        <v>320.7</v>
      </c>
      <c r="H381" s="26">
        <f>H382</f>
        <v>320.7</v>
      </c>
    </row>
    <row r="382" spans="1:8" ht="12.75">
      <c r="A382" s="13">
        <f t="shared" si="31"/>
        <v>366</v>
      </c>
      <c r="B382" s="53" t="s">
        <v>447</v>
      </c>
      <c r="C382" s="53" t="s">
        <v>368</v>
      </c>
      <c r="D382" s="13">
        <v>244</v>
      </c>
      <c r="E382" s="14" t="s">
        <v>173</v>
      </c>
      <c r="F382" s="26">
        <f>199.4+520.7</f>
        <v>720.1</v>
      </c>
      <c r="G382" s="26">
        <v>320.7</v>
      </c>
      <c r="H382" s="26">
        <v>320.7</v>
      </c>
    </row>
    <row r="383" spans="1:8" ht="12.75">
      <c r="A383" s="13">
        <f t="shared" si="31"/>
        <v>367</v>
      </c>
      <c r="B383" s="53" t="s">
        <v>447</v>
      </c>
      <c r="C383" s="53" t="s">
        <v>369</v>
      </c>
      <c r="D383" s="13"/>
      <c r="E383" s="14" t="s">
        <v>162</v>
      </c>
      <c r="F383" s="26">
        <f>F384+F385</f>
        <v>352.6</v>
      </c>
      <c r="G383" s="26">
        <f>G384</f>
        <v>0</v>
      </c>
      <c r="H383" s="26">
        <f>H384</f>
        <v>0</v>
      </c>
    </row>
    <row r="384" spans="1:8" ht="12.75">
      <c r="A384" s="13">
        <f t="shared" si="31"/>
        <v>368</v>
      </c>
      <c r="B384" s="53" t="s">
        <v>447</v>
      </c>
      <c r="C384" s="53" t="s">
        <v>369</v>
      </c>
      <c r="D384" s="13">
        <v>244</v>
      </c>
      <c r="E384" s="14" t="s">
        <v>173</v>
      </c>
      <c r="F384" s="26">
        <v>156.9</v>
      </c>
      <c r="G384" s="26">
        <v>0</v>
      </c>
      <c r="H384" s="26">
        <v>0</v>
      </c>
    </row>
    <row r="385" spans="1:8" ht="12.75">
      <c r="A385" s="13">
        <f t="shared" si="31"/>
        <v>369</v>
      </c>
      <c r="B385" s="53"/>
      <c r="C385" s="53"/>
      <c r="D385" s="13">
        <v>622</v>
      </c>
      <c r="E385" s="14" t="s">
        <v>236</v>
      </c>
      <c r="F385" s="26">
        <v>195.7</v>
      </c>
      <c r="G385" s="26">
        <v>0</v>
      </c>
      <c r="H385" s="26">
        <v>0</v>
      </c>
    </row>
    <row r="386" spans="1:8" ht="36">
      <c r="A386" s="13">
        <f t="shared" si="31"/>
        <v>370</v>
      </c>
      <c r="B386" s="53" t="s">
        <v>447</v>
      </c>
      <c r="C386" s="53" t="s">
        <v>370</v>
      </c>
      <c r="D386" s="13"/>
      <c r="E386" s="14" t="s">
        <v>153</v>
      </c>
      <c r="F386" s="26">
        <f>F387</f>
        <v>62.7</v>
      </c>
      <c r="G386" s="26">
        <f>G387</f>
        <v>0</v>
      </c>
      <c r="H386" s="26">
        <f>H387</f>
        <v>0</v>
      </c>
    </row>
    <row r="387" spans="1:8" ht="12.75">
      <c r="A387" s="13">
        <f t="shared" si="31"/>
        <v>371</v>
      </c>
      <c r="B387" s="53" t="s">
        <v>447</v>
      </c>
      <c r="C387" s="53" t="s">
        <v>370</v>
      </c>
      <c r="D387" s="13">
        <v>244</v>
      </c>
      <c r="E387" s="14" t="s">
        <v>173</v>
      </c>
      <c r="F387" s="26">
        <v>62.7</v>
      </c>
      <c r="G387" s="26">
        <v>0</v>
      </c>
      <c r="H387" s="26">
        <v>0</v>
      </c>
    </row>
    <row r="388" spans="1:8" ht="48">
      <c r="A388" s="13">
        <f t="shared" si="31"/>
        <v>372</v>
      </c>
      <c r="B388" s="53" t="s">
        <v>447</v>
      </c>
      <c r="C388" s="53" t="s">
        <v>371</v>
      </c>
      <c r="D388" s="13"/>
      <c r="E388" s="14" t="s">
        <v>154</v>
      </c>
      <c r="F388" s="26">
        <f>F389</f>
        <v>421.50000000000006</v>
      </c>
      <c r="G388" s="26">
        <f>G389</f>
        <v>215.3</v>
      </c>
      <c r="H388" s="26">
        <f>H389</f>
        <v>215.3</v>
      </c>
    </row>
    <row r="389" spans="1:8" ht="12.75">
      <c r="A389" s="13">
        <f t="shared" si="31"/>
        <v>373</v>
      </c>
      <c r="B389" s="53" t="s">
        <v>447</v>
      </c>
      <c r="C389" s="53" t="s">
        <v>371</v>
      </c>
      <c r="D389" s="13">
        <v>244</v>
      </c>
      <c r="E389" s="14" t="s">
        <v>173</v>
      </c>
      <c r="F389" s="26">
        <f>222.4+215.3-16.2</f>
        <v>421.50000000000006</v>
      </c>
      <c r="G389" s="26">
        <v>215.3</v>
      </c>
      <c r="H389" s="26">
        <v>215.3</v>
      </c>
    </row>
    <row r="390" spans="1:8" ht="24">
      <c r="A390" s="13">
        <f t="shared" si="31"/>
        <v>374</v>
      </c>
      <c r="B390" s="53" t="s">
        <v>447</v>
      </c>
      <c r="C390" s="53" t="s">
        <v>372</v>
      </c>
      <c r="D390" s="13"/>
      <c r="E390" s="14" t="s">
        <v>223</v>
      </c>
      <c r="F390" s="26">
        <f>F391+F394</f>
        <v>400</v>
      </c>
      <c r="G390" s="26">
        <f>G391+G394</f>
        <v>0</v>
      </c>
      <c r="H390" s="26">
        <f>H391+H394</f>
        <v>0</v>
      </c>
    </row>
    <row r="391" spans="1:8" ht="12.75">
      <c r="A391" s="13">
        <f t="shared" si="31"/>
        <v>375</v>
      </c>
      <c r="B391" s="53" t="s">
        <v>447</v>
      </c>
      <c r="C391" s="53" t="s">
        <v>372</v>
      </c>
      <c r="D391" s="13">
        <v>110</v>
      </c>
      <c r="E391" s="14" t="s">
        <v>94</v>
      </c>
      <c r="F391" s="26">
        <f>F392+F393</f>
        <v>271.5</v>
      </c>
      <c r="G391" s="26">
        <v>0</v>
      </c>
      <c r="H391" s="26">
        <v>0</v>
      </c>
    </row>
    <row r="392" spans="1:8" ht="12.75">
      <c r="A392" s="13">
        <f t="shared" si="31"/>
        <v>376</v>
      </c>
      <c r="B392" s="53"/>
      <c r="C392" s="53"/>
      <c r="D392" s="13">
        <v>111</v>
      </c>
      <c r="E392" s="14" t="s">
        <v>123</v>
      </c>
      <c r="F392" s="26">
        <v>208.5</v>
      </c>
      <c r="G392" s="26">
        <v>0</v>
      </c>
      <c r="H392" s="26">
        <v>0</v>
      </c>
    </row>
    <row r="393" spans="1:8" ht="29.25" customHeight="1">
      <c r="A393" s="13">
        <f t="shared" si="31"/>
        <v>377</v>
      </c>
      <c r="B393" s="53"/>
      <c r="C393" s="53"/>
      <c r="D393" s="13">
        <v>119</v>
      </c>
      <c r="E393" s="14" t="s">
        <v>125</v>
      </c>
      <c r="F393" s="26">
        <v>63</v>
      </c>
      <c r="G393" s="26">
        <v>0</v>
      </c>
      <c r="H393" s="26">
        <v>0</v>
      </c>
    </row>
    <row r="394" spans="1:8" ht="12.75">
      <c r="A394" s="13">
        <f t="shared" si="31"/>
        <v>378</v>
      </c>
      <c r="B394" s="53"/>
      <c r="C394" s="53"/>
      <c r="D394" s="13">
        <v>622</v>
      </c>
      <c r="E394" s="14" t="s">
        <v>236</v>
      </c>
      <c r="F394" s="26">
        <v>128.5</v>
      </c>
      <c r="G394" s="26">
        <v>0</v>
      </c>
      <c r="H394" s="26">
        <v>0</v>
      </c>
    </row>
    <row r="395" spans="1:8" ht="12.75">
      <c r="A395" s="13">
        <f t="shared" si="31"/>
        <v>379</v>
      </c>
      <c r="B395" s="53" t="s">
        <v>447</v>
      </c>
      <c r="C395" s="53" t="s">
        <v>373</v>
      </c>
      <c r="D395" s="13"/>
      <c r="E395" s="14" t="s">
        <v>163</v>
      </c>
      <c r="F395" s="26">
        <f>F396</f>
        <v>73</v>
      </c>
      <c r="G395" s="26">
        <f>G396</f>
        <v>62.5</v>
      </c>
      <c r="H395" s="26">
        <f>H396</f>
        <v>62.5</v>
      </c>
    </row>
    <row r="396" spans="1:8" ht="12.75">
      <c r="A396" s="13">
        <f t="shared" si="31"/>
        <v>380</v>
      </c>
      <c r="B396" s="53" t="s">
        <v>447</v>
      </c>
      <c r="C396" s="53" t="s">
        <v>373</v>
      </c>
      <c r="D396" s="13">
        <v>244</v>
      </c>
      <c r="E396" s="14" t="s">
        <v>173</v>
      </c>
      <c r="F396" s="26">
        <v>73</v>
      </c>
      <c r="G396" s="26">
        <v>62.5</v>
      </c>
      <c r="H396" s="26">
        <v>62.5</v>
      </c>
    </row>
    <row r="397" spans="1:8" ht="24">
      <c r="A397" s="13">
        <f t="shared" si="31"/>
        <v>381</v>
      </c>
      <c r="B397" s="53" t="s">
        <v>447</v>
      </c>
      <c r="C397" s="53" t="s">
        <v>374</v>
      </c>
      <c r="D397" s="13"/>
      <c r="E397" s="14" t="s">
        <v>256</v>
      </c>
      <c r="F397" s="26">
        <f>F398</f>
        <v>100</v>
      </c>
      <c r="G397" s="26">
        <f>G398</f>
        <v>0</v>
      </c>
      <c r="H397" s="26">
        <f>H398</f>
        <v>0</v>
      </c>
    </row>
    <row r="398" spans="1:8" ht="12.75">
      <c r="A398" s="13">
        <f t="shared" si="31"/>
        <v>382</v>
      </c>
      <c r="B398" s="53" t="s">
        <v>447</v>
      </c>
      <c r="C398" s="53" t="s">
        <v>374</v>
      </c>
      <c r="D398" s="13">
        <v>540</v>
      </c>
      <c r="E398" s="14" t="s">
        <v>10</v>
      </c>
      <c r="F398" s="26">
        <v>100</v>
      </c>
      <c r="G398" s="26">
        <v>0</v>
      </c>
      <c r="H398" s="26">
        <v>0</v>
      </c>
    </row>
    <row r="399" spans="1:8" ht="36">
      <c r="A399" s="13">
        <f t="shared" si="31"/>
        <v>383</v>
      </c>
      <c r="B399" s="53" t="s">
        <v>447</v>
      </c>
      <c r="C399" s="53" t="s">
        <v>343</v>
      </c>
      <c r="D399" s="13"/>
      <c r="E399" s="14" t="s">
        <v>212</v>
      </c>
      <c r="F399" s="26">
        <f>F400</f>
        <v>20192.6</v>
      </c>
      <c r="G399" s="26">
        <f>G400</f>
        <v>15966.099999999997</v>
      </c>
      <c r="H399" s="26">
        <f>H400</f>
        <v>16106.3</v>
      </c>
    </row>
    <row r="400" spans="1:8" ht="36">
      <c r="A400" s="24">
        <f t="shared" si="31"/>
        <v>384</v>
      </c>
      <c r="B400" s="52" t="s">
        <v>447</v>
      </c>
      <c r="C400" s="52" t="s">
        <v>365</v>
      </c>
      <c r="D400" s="13"/>
      <c r="E400" s="25" t="s">
        <v>104</v>
      </c>
      <c r="F400" s="20">
        <f>F401+F411+F414+F418+F420+F422+F425</f>
        <v>20192.6</v>
      </c>
      <c r="G400" s="20">
        <f>G401+G414+G422+G425+G420</f>
        <v>15966.099999999997</v>
      </c>
      <c r="H400" s="20">
        <f>H401+H414+H422+H425+H420</f>
        <v>16106.3</v>
      </c>
    </row>
    <row r="401" spans="1:8" ht="29.25" customHeight="1">
      <c r="A401" s="13">
        <f t="shared" si="31"/>
        <v>385</v>
      </c>
      <c r="B401" s="53" t="s">
        <v>447</v>
      </c>
      <c r="C401" s="53" t="s">
        <v>366</v>
      </c>
      <c r="D401" s="13"/>
      <c r="E401" s="14" t="s">
        <v>53</v>
      </c>
      <c r="F401" s="26">
        <f>F402+F405+F408</f>
        <v>12388.3</v>
      </c>
      <c r="G401" s="26">
        <f>G402+G405+G409</f>
        <v>12461.999999999998</v>
      </c>
      <c r="H401" s="26">
        <f>H402+H405+H409</f>
        <v>12461.999999999998</v>
      </c>
    </row>
    <row r="402" spans="1:8" ht="12.75">
      <c r="A402" s="13">
        <f t="shared" si="31"/>
        <v>386</v>
      </c>
      <c r="B402" s="53" t="s">
        <v>447</v>
      </c>
      <c r="C402" s="53" t="s">
        <v>366</v>
      </c>
      <c r="D402" s="13">
        <v>110</v>
      </c>
      <c r="E402" s="14" t="s">
        <v>94</v>
      </c>
      <c r="F402" s="26">
        <f>F403+F404</f>
        <v>11047.199999999999</v>
      </c>
      <c r="G402" s="26">
        <f>G403+G404</f>
        <v>11571.9</v>
      </c>
      <c r="H402" s="26">
        <f>H403+H404</f>
        <v>11571.9</v>
      </c>
    </row>
    <row r="403" spans="1:8" ht="12.75">
      <c r="A403" s="13">
        <f t="shared" si="31"/>
        <v>387</v>
      </c>
      <c r="B403" s="53"/>
      <c r="C403" s="53"/>
      <c r="D403" s="13">
        <v>111</v>
      </c>
      <c r="E403" s="14" t="s">
        <v>123</v>
      </c>
      <c r="F403" s="26">
        <v>8484.8</v>
      </c>
      <c r="G403" s="26">
        <v>8887.8</v>
      </c>
      <c r="H403" s="26">
        <v>8887.8</v>
      </c>
    </row>
    <row r="404" spans="1:8" ht="28.5" customHeight="1">
      <c r="A404" s="13">
        <f t="shared" si="31"/>
        <v>388</v>
      </c>
      <c r="B404" s="53"/>
      <c r="C404" s="53"/>
      <c r="D404" s="13">
        <v>119</v>
      </c>
      <c r="E404" s="14" t="s">
        <v>125</v>
      </c>
      <c r="F404" s="26">
        <v>2562.4</v>
      </c>
      <c r="G404" s="26">
        <v>2684.1</v>
      </c>
      <c r="H404" s="26">
        <v>2684.1</v>
      </c>
    </row>
    <row r="405" spans="1:8" ht="24">
      <c r="A405" s="13">
        <f t="shared" si="31"/>
        <v>389</v>
      </c>
      <c r="B405" s="53"/>
      <c r="C405" s="53"/>
      <c r="D405" s="13">
        <v>240</v>
      </c>
      <c r="E405" s="14" t="s">
        <v>93</v>
      </c>
      <c r="F405" s="26">
        <f>F406+F407</f>
        <v>1263.2</v>
      </c>
      <c r="G405" s="26">
        <f>G406+G407</f>
        <v>807.3</v>
      </c>
      <c r="H405" s="26">
        <f>H406+H407</f>
        <v>807.3</v>
      </c>
    </row>
    <row r="406" spans="1:8" ht="24">
      <c r="A406" s="13">
        <f t="shared" si="31"/>
        <v>390</v>
      </c>
      <c r="B406" s="53"/>
      <c r="C406" s="53"/>
      <c r="D406" s="13">
        <v>242</v>
      </c>
      <c r="E406" s="14" t="s">
        <v>2</v>
      </c>
      <c r="F406" s="26">
        <v>193.3</v>
      </c>
      <c r="G406" s="26">
        <v>170.4</v>
      </c>
      <c r="H406" s="26">
        <v>170.4</v>
      </c>
    </row>
    <row r="407" spans="1:8" ht="12.75">
      <c r="A407" s="13">
        <f t="shared" si="31"/>
        <v>391</v>
      </c>
      <c r="B407" s="53"/>
      <c r="C407" s="53"/>
      <c r="D407" s="13">
        <v>244</v>
      </c>
      <c r="E407" s="14" t="s">
        <v>173</v>
      </c>
      <c r="F407" s="26">
        <v>1069.9</v>
      </c>
      <c r="G407" s="26">
        <v>636.9</v>
      </c>
      <c r="H407" s="26">
        <v>636.9</v>
      </c>
    </row>
    <row r="408" spans="1:8" ht="12.75">
      <c r="A408" s="13">
        <f t="shared" si="31"/>
        <v>392</v>
      </c>
      <c r="B408" s="53"/>
      <c r="C408" s="53"/>
      <c r="D408" s="13">
        <v>850</v>
      </c>
      <c r="E408" s="14" t="s">
        <v>228</v>
      </c>
      <c r="F408" s="26">
        <f>F409+F410</f>
        <v>77.9</v>
      </c>
      <c r="G408" s="26">
        <f>G409+G410</f>
        <v>82.8</v>
      </c>
      <c r="H408" s="26">
        <f>H409+H410</f>
        <v>82.8</v>
      </c>
    </row>
    <row r="409" spans="1:8" ht="12.75">
      <c r="A409" s="13">
        <f t="shared" si="31"/>
        <v>393</v>
      </c>
      <c r="B409" s="53"/>
      <c r="C409" s="53"/>
      <c r="D409" s="13">
        <v>851</v>
      </c>
      <c r="E409" s="14" t="s">
        <v>48</v>
      </c>
      <c r="F409" s="26">
        <v>70.4</v>
      </c>
      <c r="G409" s="26">
        <v>82.8</v>
      </c>
      <c r="H409" s="26">
        <v>82.8</v>
      </c>
    </row>
    <row r="410" spans="1:8" ht="12.75">
      <c r="A410" s="13">
        <f t="shared" si="31"/>
        <v>394</v>
      </c>
      <c r="B410" s="53"/>
      <c r="C410" s="53"/>
      <c r="D410" s="13">
        <v>852</v>
      </c>
      <c r="E410" s="14" t="s">
        <v>254</v>
      </c>
      <c r="F410" s="26">
        <v>7.5</v>
      </c>
      <c r="G410" s="26">
        <v>0</v>
      </c>
      <c r="H410" s="26">
        <v>0</v>
      </c>
    </row>
    <row r="411" spans="1:8" ht="36">
      <c r="A411" s="13">
        <f t="shared" si="31"/>
        <v>395</v>
      </c>
      <c r="B411" s="53" t="s">
        <v>447</v>
      </c>
      <c r="C411" s="53" t="s">
        <v>375</v>
      </c>
      <c r="D411" s="13"/>
      <c r="E411" s="14" t="s">
        <v>201</v>
      </c>
      <c r="F411" s="26">
        <f>F412+F413</f>
        <v>99.4</v>
      </c>
      <c r="G411" s="26">
        <v>0</v>
      </c>
      <c r="H411" s="26">
        <v>0</v>
      </c>
    </row>
    <row r="412" spans="1:8" ht="12.75">
      <c r="A412" s="13">
        <f t="shared" si="31"/>
        <v>396</v>
      </c>
      <c r="B412" s="53" t="s">
        <v>447</v>
      </c>
      <c r="C412" s="53" t="s">
        <v>375</v>
      </c>
      <c r="D412" s="13">
        <v>244</v>
      </c>
      <c r="E412" s="14" t="s">
        <v>173</v>
      </c>
      <c r="F412" s="26">
        <v>64.5</v>
      </c>
      <c r="G412" s="26">
        <v>0</v>
      </c>
      <c r="H412" s="26">
        <v>0</v>
      </c>
    </row>
    <row r="413" spans="1:8" ht="12.75">
      <c r="A413" s="13">
        <f t="shared" si="31"/>
        <v>397</v>
      </c>
      <c r="B413" s="53"/>
      <c r="C413" s="53"/>
      <c r="D413" s="13">
        <v>622</v>
      </c>
      <c r="E413" s="14" t="s">
        <v>47</v>
      </c>
      <c r="F413" s="26">
        <v>34.9</v>
      </c>
      <c r="G413" s="26">
        <v>0</v>
      </c>
      <c r="H413" s="26">
        <v>0</v>
      </c>
    </row>
    <row r="414" spans="1:8" ht="48">
      <c r="A414" s="13">
        <f t="shared" si="31"/>
        <v>398</v>
      </c>
      <c r="B414" s="53" t="s">
        <v>447</v>
      </c>
      <c r="C414" s="53" t="s">
        <v>376</v>
      </c>
      <c r="D414" s="13"/>
      <c r="E414" s="14" t="s">
        <v>54</v>
      </c>
      <c r="F414" s="26">
        <f>F415+F416+F417</f>
        <v>755.8</v>
      </c>
      <c r="G414" s="26">
        <f>G415+G417</f>
        <v>0</v>
      </c>
      <c r="H414" s="26">
        <f>H415+H417</f>
        <v>0</v>
      </c>
    </row>
    <row r="415" spans="1:8" ht="12.75">
      <c r="A415" s="13">
        <f t="shared" si="31"/>
        <v>399</v>
      </c>
      <c r="B415" s="53" t="s">
        <v>447</v>
      </c>
      <c r="C415" s="53" t="s">
        <v>376</v>
      </c>
      <c r="D415" s="13">
        <v>244</v>
      </c>
      <c r="E415" s="14" t="s">
        <v>173</v>
      </c>
      <c r="F415" s="26">
        <v>634.6</v>
      </c>
      <c r="G415" s="26">
        <v>0</v>
      </c>
      <c r="H415" s="26">
        <v>0</v>
      </c>
    </row>
    <row r="416" spans="1:8" ht="12.75">
      <c r="A416" s="13">
        <f t="shared" si="31"/>
        <v>400</v>
      </c>
      <c r="B416" s="53"/>
      <c r="C416" s="53"/>
      <c r="D416" s="13">
        <v>350</v>
      </c>
      <c r="E416" s="14" t="s">
        <v>142</v>
      </c>
      <c r="F416" s="26">
        <v>45.9</v>
      </c>
      <c r="G416" s="26">
        <v>0</v>
      </c>
      <c r="H416" s="26">
        <v>0</v>
      </c>
    </row>
    <row r="417" spans="1:8" ht="12.75">
      <c r="A417" s="13">
        <f t="shared" si="31"/>
        <v>401</v>
      </c>
      <c r="B417" s="53"/>
      <c r="C417" s="53"/>
      <c r="D417" s="13">
        <v>622</v>
      </c>
      <c r="E417" s="14" t="s">
        <v>47</v>
      </c>
      <c r="F417" s="26">
        <v>75.3</v>
      </c>
      <c r="G417" s="26">
        <v>0</v>
      </c>
      <c r="H417" s="26">
        <v>0</v>
      </c>
    </row>
    <row r="418" spans="1:8" ht="24">
      <c r="A418" s="13">
        <f t="shared" si="31"/>
        <v>402</v>
      </c>
      <c r="B418" s="53" t="s">
        <v>447</v>
      </c>
      <c r="C418" s="53" t="s">
        <v>377</v>
      </c>
      <c r="D418" s="13"/>
      <c r="E418" s="14" t="s">
        <v>237</v>
      </c>
      <c r="F418" s="26">
        <f>F419</f>
        <v>186</v>
      </c>
      <c r="G418" s="26">
        <f>G419</f>
        <v>0</v>
      </c>
      <c r="H418" s="26">
        <f>H419</f>
        <v>0</v>
      </c>
    </row>
    <row r="419" spans="1:8" ht="12.75">
      <c r="A419" s="13">
        <f t="shared" si="31"/>
        <v>403</v>
      </c>
      <c r="B419" s="53" t="s">
        <v>447</v>
      </c>
      <c r="C419" s="53" t="s">
        <v>377</v>
      </c>
      <c r="D419" s="13">
        <v>244</v>
      </c>
      <c r="E419" s="14" t="s">
        <v>173</v>
      </c>
      <c r="F419" s="26">
        <v>186</v>
      </c>
      <c r="G419" s="26">
        <v>0</v>
      </c>
      <c r="H419" s="26">
        <v>0</v>
      </c>
    </row>
    <row r="420" spans="1:8" ht="63.75" customHeight="1">
      <c r="A420" s="13">
        <f t="shared" si="31"/>
        <v>404</v>
      </c>
      <c r="B420" s="53" t="s">
        <v>447</v>
      </c>
      <c r="C420" s="53" t="s">
        <v>378</v>
      </c>
      <c r="D420" s="13"/>
      <c r="E420" s="14" t="s">
        <v>227</v>
      </c>
      <c r="F420" s="26">
        <f>F421</f>
        <v>476.4</v>
      </c>
      <c r="G420" s="26">
        <f>G421</f>
        <v>370.9</v>
      </c>
      <c r="H420" s="26">
        <f>H421</f>
        <v>385.7</v>
      </c>
    </row>
    <row r="421" spans="1:8" ht="12.75">
      <c r="A421" s="13">
        <f t="shared" si="31"/>
        <v>405</v>
      </c>
      <c r="B421" s="53" t="s">
        <v>447</v>
      </c>
      <c r="C421" s="53" t="s">
        <v>378</v>
      </c>
      <c r="D421" s="13">
        <v>244</v>
      </c>
      <c r="E421" s="14" t="s">
        <v>173</v>
      </c>
      <c r="F421" s="26">
        <v>476.4</v>
      </c>
      <c r="G421" s="26">
        <v>370.9</v>
      </c>
      <c r="H421" s="26">
        <v>385.7</v>
      </c>
    </row>
    <row r="422" spans="1:8" ht="24">
      <c r="A422" s="13">
        <f t="shared" si="31"/>
        <v>406</v>
      </c>
      <c r="B422" s="53" t="s">
        <v>447</v>
      </c>
      <c r="C422" s="53" t="s">
        <v>379</v>
      </c>
      <c r="D422" s="13"/>
      <c r="E422" s="14" t="s">
        <v>194</v>
      </c>
      <c r="F422" s="26">
        <f>F423+F424</f>
        <v>3940.7</v>
      </c>
      <c r="G422" s="26">
        <f>G423+G424</f>
        <v>3133.2</v>
      </c>
      <c r="H422" s="26">
        <f>H423+H424</f>
        <v>3258.6</v>
      </c>
    </row>
    <row r="423" spans="1:8" ht="12.75">
      <c r="A423" s="13">
        <f t="shared" si="31"/>
        <v>407</v>
      </c>
      <c r="B423" s="53" t="s">
        <v>447</v>
      </c>
      <c r="C423" s="53" t="s">
        <v>379</v>
      </c>
      <c r="D423" s="13">
        <v>244</v>
      </c>
      <c r="E423" s="14" t="s">
        <v>173</v>
      </c>
      <c r="F423" s="26">
        <v>3349.7</v>
      </c>
      <c r="G423" s="26">
        <v>2359.2</v>
      </c>
      <c r="H423" s="26">
        <v>2453.6</v>
      </c>
    </row>
    <row r="424" spans="1:8" ht="12.75">
      <c r="A424" s="13">
        <f aca="true" t="shared" si="33" ref="A424:A487">A423+1</f>
        <v>408</v>
      </c>
      <c r="B424" s="53"/>
      <c r="C424" s="53"/>
      <c r="D424" s="13">
        <v>622</v>
      </c>
      <c r="E424" s="14" t="s">
        <v>47</v>
      </c>
      <c r="F424" s="26">
        <v>591</v>
      </c>
      <c r="G424" s="26">
        <v>774</v>
      </c>
      <c r="H424" s="26">
        <v>805</v>
      </c>
    </row>
    <row r="425" spans="1:8" ht="24">
      <c r="A425" s="13">
        <f t="shared" si="33"/>
        <v>409</v>
      </c>
      <c r="B425" s="53" t="s">
        <v>447</v>
      </c>
      <c r="C425" s="53" t="s">
        <v>380</v>
      </c>
      <c r="D425" s="13"/>
      <c r="E425" s="14" t="s">
        <v>194</v>
      </c>
      <c r="F425" s="26">
        <f>F426+F427</f>
        <v>2346</v>
      </c>
      <c r="G425" s="26">
        <f>G426+G427</f>
        <v>0</v>
      </c>
      <c r="H425" s="26">
        <f>H426+H427</f>
        <v>0</v>
      </c>
    </row>
    <row r="426" spans="1:8" ht="12.75">
      <c r="A426" s="13">
        <f t="shared" si="33"/>
        <v>410</v>
      </c>
      <c r="B426" s="53" t="s">
        <v>447</v>
      </c>
      <c r="C426" s="53" t="s">
        <v>380</v>
      </c>
      <c r="D426" s="13">
        <v>244</v>
      </c>
      <c r="E426" s="14" t="s">
        <v>173</v>
      </c>
      <c r="F426" s="26">
        <v>1727.6</v>
      </c>
      <c r="G426" s="26">
        <v>0</v>
      </c>
      <c r="H426" s="26">
        <v>0</v>
      </c>
    </row>
    <row r="427" spans="1:8" ht="12.75">
      <c r="A427" s="13">
        <f t="shared" si="33"/>
        <v>411</v>
      </c>
      <c r="B427" s="53"/>
      <c r="C427" s="53"/>
      <c r="D427" s="13">
        <v>622</v>
      </c>
      <c r="E427" s="14" t="s">
        <v>47</v>
      </c>
      <c r="F427" s="26">
        <v>618.4</v>
      </c>
      <c r="G427" s="26">
        <v>0</v>
      </c>
      <c r="H427" s="26">
        <v>0</v>
      </c>
    </row>
    <row r="428" spans="1:8" ht="12.75">
      <c r="A428" s="24">
        <f t="shared" si="33"/>
        <v>412</v>
      </c>
      <c r="B428" s="52" t="s">
        <v>447</v>
      </c>
      <c r="C428" s="52">
        <v>5000000000</v>
      </c>
      <c r="D428" s="24"/>
      <c r="E428" s="25" t="s">
        <v>43</v>
      </c>
      <c r="F428" s="20">
        <f aca="true" t="shared" si="34" ref="F428:H429">F429</f>
        <v>7.6</v>
      </c>
      <c r="G428" s="20">
        <f t="shared" si="34"/>
        <v>0</v>
      </c>
      <c r="H428" s="20">
        <f t="shared" si="34"/>
        <v>0</v>
      </c>
    </row>
    <row r="429" spans="1:8" ht="39" customHeight="1">
      <c r="A429" s="13">
        <f t="shared" si="33"/>
        <v>413</v>
      </c>
      <c r="B429" s="53" t="s">
        <v>447</v>
      </c>
      <c r="C429" s="53" t="s">
        <v>352</v>
      </c>
      <c r="D429" s="13"/>
      <c r="E429" s="14" t="s">
        <v>165</v>
      </c>
      <c r="F429" s="26">
        <f t="shared" si="34"/>
        <v>7.6</v>
      </c>
      <c r="G429" s="26">
        <f t="shared" si="34"/>
        <v>0</v>
      </c>
      <c r="H429" s="26">
        <f t="shared" si="34"/>
        <v>0</v>
      </c>
    </row>
    <row r="430" spans="1:8" ht="24">
      <c r="A430" s="13">
        <f t="shared" si="33"/>
        <v>414</v>
      </c>
      <c r="B430" s="53" t="s">
        <v>447</v>
      </c>
      <c r="C430" s="53" t="s">
        <v>352</v>
      </c>
      <c r="D430" s="13">
        <v>831</v>
      </c>
      <c r="E430" s="14" t="s">
        <v>169</v>
      </c>
      <c r="F430" s="26">
        <v>7.6</v>
      </c>
      <c r="G430" s="26">
        <v>0</v>
      </c>
      <c r="H430" s="26">
        <v>0</v>
      </c>
    </row>
    <row r="431" spans="1:8" ht="12.75">
      <c r="A431" s="24">
        <f t="shared" si="33"/>
        <v>415</v>
      </c>
      <c r="B431" s="52" t="s">
        <v>448</v>
      </c>
      <c r="C431" s="52"/>
      <c r="D431" s="24"/>
      <c r="E431" s="25" t="s">
        <v>28</v>
      </c>
      <c r="F431" s="20">
        <f aca="true" t="shared" si="35" ref="F431:H432">F432</f>
        <v>9508.9</v>
      </c>
      <c r="G431" s="20">
        <f t="shared" si="35"/>
        <v>8812.300000000001</v>
      </c>
      <c r="H431" s="20">
        <f t="shared" si="35"/>
        <v>8812.3</v>
      </c>
    </row>
    <row r="432" spans="1:8" ht="36">
      <c r="A432" s="13">
        <f t="shared" si="33"/>
        <v>416</v>
      </c>
      <c r="B432" s="53" t="s">
        <v>448</v>
      </c>
      <c r="C432" s="53" t="s">
        <v>343</v>
      </c>
      <c r="D432" s="13"/>
      <c r="E432" s="14" t="s">
        <v>212</v>
      </c>
      <c r="F432" s="26">
        <f t="shared" si="35"/>
        <v>9508.9</v>
      </c>
      <c r="G432" s="26">
        <f t="shared" si="35"/>
        <v>8812.300000000001</v>
      </c>
      <c r="H432" s="26">
        <f t="shared" si="35"/>
        <v>8812.3</v>
      </c>
    </row>
    <row r="433" spans="1:8" ht="36">
      <c r="A433" s="24">
        <f t="shared" si="33"/>
        <v>417</v>
      </c>
      <c r="B433" s="52" t="s">
        <v>448</v>
      </c>
      <c r="C433" s="52" t="s">
        <v>381</v>
      </c>
      <c r="D433" s="24"/>
      <c r="E433" s="25" t="s">
        <v>105</v>
      </c>
      <c r="F433" s="20">
        <f>F434+F442+F451+F459</f>
        <v>9508.9</v>
      </c>
      <c r="G433" s="20">
        <f>G434+G442+G451+G459</f>
        <v>8812.300000000001</v>
      </c>
      <c r="H433" s="20">
        <f>H434+H442+H451+H459</f>
        <v>8812.3</v>
      </c>
    </row>
    <row r="434" spans="1:8" ht="24">
      <c r="A434" s="13">
        <f t="shared" si="33"/>
        <v>418</v>
      </c>
      <c r="B434" s="53" t="s">
        <v>448</v>
      </c>
      <c r="C434" s="53" t="s">
        <v>382</v>
      </c>
      <c r="D434" s="13"/>
      <c r="E434" s="14" t="s">
        <v>44</v>
      </c>
      <c r="F434" s="26">
        <f>F435+F439</f>
        <v>3317.6</v>
      </c>
      <c r="G434" s="26">
        <f>G435+G439</f>
        <v>3441.1000000000004</v>
      </c>
      <c r="H434" s="26">
        <f>H435+H439</f>
        <v>3570.2</v>
      </c>
    </row>
    <row r="435" spans="1:8" ht="24">
      <c r="A435" s="13">
        <f t="shared" si="33"/>
        <v>419</v>
      </c>
      <c r="B435" s="53" t="s">
        <v>448</v>
      </c>
      <c r="C435" s="53" t="s">
        <v>382</v>
      </c>
      <c r="D435" s="13">
        <v>120</v>
      </c>
      <c r="E435" s="14" t="s">
        <v>92</v>
      </c>
      <c r="F435" s="26">
        <f>F436+F438+F437</f>
        <v>3046</v>
      </c>
      <c r="G435" s="26">
        <f>G436+G438</f>
        <v>3392.1000000000004</v>
      </c>
      <c r="H435" s="26">
        <f>H436+H438</f>
        <v>3521.2</v>
      </c>
    </row>
    <row r="436" spans="1:8" ht="12.75">
      <c r="A436" s="13">
        <f t="shared" si="33"/>
        <v>420</v>
      </c>
      <c r="B436" s="53"/>
      <c r="C436" s="53"/>
      <c r="D436" s="13">
        <v>121</v>
      </c>
      <c r="E436" s="14" t="s">
        <v>155</v>
      </c>
      <c r="F436" s="26">
        <v>2334.4</v>
      </c>
      <c r="G436" s="26">
        <v>2609.9</v>
      </c>
      <c r="H436" s="26">
        <v>2709.1</v>
      </c>
    </row>
    <row r="437" spans="1:8" ht="24">
      <c r="A437" s="13">
        <f t="shared" si="33"/>
        <v>421</v>
      </c>
      <c r="B437" s="53"/>
      <c r="C437" s="53"/>
      <c r="D437" s="13">
        <v>122</v>
      </c>
      <c r="E437" s="48" t="s">
        <v>202</v>
      </c>
      <c r="F437" s="26">
        <v>12.7</v>
      </c>
      <c r="G437" s="26">
        <v>0</v>
      </c>
      <c r="H437" s="26">
        <v>0</v>
      </c>
    </row>
    <row r="438" spans="1:8" ht="36">
      <c r="A438" s="13">
        <f t="shared" si="33"/>
        <v>422</v>
      </c>
      <c r="B438" s="53"/>
      <c r="C438" s="53"/>
      <c r="D438" s="13">
        <v>129</v>
      </c>
      <c r="E438" s="14" t="s">
        <v>120</v>
      </c>
      <c r="F438" s="26">
        <v>698.9</v>
      </c>
      <c r="G438" s="26">
        <v>782.2</v>
      </c>
      <c r="H438" s="26">
        <v>812.1</v>
      </c>
    </row>
    <row r="439" spans="1:8" ht="24">
      <c r="A439" s="13">
        <f t="shared" si="33"/>
        <v>423</v>
      </c>
      <c r="B439" s="53"/>
      <c r="C439" s="53"/>
      <c r="D439" s="13">
        <v>240</v>
      </c>
      <c r="E439" s="14" t="s">
        <v>93</v>
      </c>
      <c r="F439" s="26">
        <f>F440+F441</f>
        <v>271.6</v>
      </c>
      <c r="G439" s="26">
        <f>G440+G441</f>
        <v>49</v>
      </c>
      <c r="H439" s="26">
        <f>H440+H441</f>
        <v>49</v>
      </c>
    </row>
    <row r="440" spans="1:8" ht="24">
      <c r="A440" s="13">
        <f t="shared" si="33"/>
        <v>424</v>
      </c>
      <c r="B440" s="53"/>
      <c r="C440" s="53"/>
      <c r="D440" s="13">
        <v>242</v>
      </c>
      <c r="E440" s="14" t="s">
        <v>2</v>
      </c>
      <c r="F440" s="26">
        <v>13.3</v>
      </c>
      <c r="G440" s="26">
        <v>13.3</v>
      </c>
      <c r="H440" s="26">
        <v>13.3</v>
      </c>
    </row>
    <row r="441" spans="1:8" ht="12.75">
      <c r="A441" s="13">
        <f t="shared" si="33"/>
        <v>425</v>
      </c>
      <c r="B441" s="53"/>
      <c r="C441" s="53"/>
      <c r="D441" s="13">
        <v>244</v>
      </c>
      <c r="E441" s="14" t="s">
        <v>173</v>
      </c>
      <c r="F441" s="26">
        <v>258.3</v>
      </c>
      <c r="G441" s="26">
        <v>35.7</v>
      </c>
      <c r="H441" s="26">
        <v>35.7</v>
      </c>
    </row>
    <row r="442" spans="1:8" ht="12.75">
      <c r="A442" s="13">
        <f t="shared" si="33"/>
        <v>426</v>
      </c>
      <c r="B442" s="53" t="s">
        <v>448</v>
      </c>
      <c r="C442" s="53" t="s">
        <v>383</v>
      </c>
      <c r="D442" s="13"/>
      <c r="E442" s="14" t="s">
        <v>90</v>
      </c>
      <c r="F442" s="26">
        <f>F443+F447+F450</f>
        <v>3132.4</v>
      </c>
      <c r="G442" s="26">
        <f>G443+G447+G450</f>
        <v>2712.2000000000003</v>
      </c>
      <c r="H442" s="26">
        <f>H443+H447+H450</f>
        <v>2652.2000000000003</v>
      </c>
    </row>
    <row r="443" spans="1:8" ht="12.75">
      <c r="A443" s="13">
        <f t="shared" si="33"/>
        <v>427</v>
      </c>
      <c r="B443" s="53" t="s">
        <v>448</v>
      </c>
      <c r="C443" s="53" t="s">
        <v>383</v>
      </c>
      <c r="D443" s="13">
        <v>110</v>
      </c>
      <c r="E443" s="14" t="s">
        <v>94</v>
      </c>
      <c r="F443" s="26">
        <f>F444+F445+F446</f>
        <v>2557.4</v>
      </c>
      <c r="G443" s="26">
        <f>G444+G445+G446</f>
        <v>2543.9</v>
      </c>
      <c r="H443" s="26">
        <f>H444+H445+H446</f>
        <v>2543.9</v>
      </c>
    </row>
    <row r="444" spans="1:8" ht="12.75">
      <c r="A444" s="13">
        <f t="shared" si="33"/>
        <v>428</v>
      </c>
      <c r="B444" s="53"/>
      <c r="C444" s="53"/>
      <c r="D444" s="13">
        <v>111</v>
      </c>
      <c r="E444" s="14" t="s">
        <v>123</v>
      </c>
      <c r="F444" s="26">
        <v>1953.9</v>
      </c>
      <c r="G444" s="26">
        <v>1953.9</v>
      </c>
      <c r="H444" s="26">
        <v>1953.9</v>
      </c>
    </row>
    <row r="445" spans="1:8" ht="24">
      <c r="A445" s="13">
        <f t="shared" si="33"/>
        <v>429</v>
      </c>
      <c r="B445" s="53"/>
      <c r="C445" s="53"/>
      <c r="D445" s="13">
        <v>112</v>
      </c>
      <c r="E445" s="14" t="s">
        <v>150</v>
      </c>
      <c r="F445" s="26">
        <v>13.5</v>
      </c>
      <c r="G445" s="26">
        <v>0</v>
      </c>
      <c r="H445" s="26">
        <v>0</v>
      </c>
    </row>
    <row r="446" spans="1:8" ht="27" customHeight="1">
      <c r="A446" s="13">
        <f t="shared" si="33"/>
        <v>430</v>
      </c>
      <c r="B446" s="53"/>
      <c r="C446" s="53"/>
      <c r="D446" s="13">
        <v>119</v>
      </c>
      <c r="E446" s="14" t="s">
        <v>125</v>
      </c>
      <c r="F446" s="26">
        <v>590</v>
      </c>
      <c r="G446" s="26">
        <v>590</v>
      </c>
      <c r="H446" s="26">
        <v>590</v>
      </c>
    </row>
    <row r="447" spans="1:8" ht="24">
      <c r="A447" s="13">
        <f t="shared" si="33"/>
        <v>431</v>
      </c>
      <c r="B447" s="53"/>
      <c r="C447" s="53"/>
      <c r="D447" s="13">
        <v>240</v>
      </c>
      <c r="E447" s="14" t="s">
        <v>93</v>
      </c>
      <c r="F447" s="26">
        <f>F448+F449</f>
        <v>574</v>
      </c>
      <c r="G447" s="26">
        <f>G448+G449</f>
        <v>167.3</v>
      </c>
      <c r="H447" s="26">
        <f>H448+H449</f>
        <v>107.30000000000001</v>
      </c>
    </row>
    <row r="448" spans="1:8" ht="24">
      <c r="A448" s="13">
        <f t="shared" si="33"/>
        <v>432</v>
      </c>
      <c r="B448" s="53"/>
      <c r="C448" s="53"/>
      <c r="D448" s="13">
        <v>242</v>
      </c>
      <c r="E448" s="14" t="s">
        <v>2</v>
      </c>
      <c r="F448" s="26">
        <v>397.9</v>
      </c>
      <c r="G448" s="26">
        <v>95.7</v>
      </c>
      <c r="H448" s="26">
        <v>65.7</v>
      </c>
    </row>
    <row r="449" spans="1:8" ht="12.75">
      <c r="A449" s="13">
        <f t="shared" si="33"/>
        <v>433</v>
      </c>
      <c r="B449" s="53"/>
      <c r="C449" s="53"/>
      <c r="D449" s="13">
        <v>244</v>
      </c>
      <c r="E449" s="14" t="s">
        <v>173</v>
      </c>
      <c r="F449" s="26">
        <v>176.1</v>
      </c>
      <c r="G449" s="26">
        <v>71.6</v>
      </c>
      <c r="H449" s="26">
        <v>41.6</v>
      </c>
    </row>
    <row r="450" spans="1:8" ht="12.75">
      <c r="A450" s="13">
        <f t="shared" si="33"/>
        <v>434</v>
      </c>
      <c r="B450" s="53"/>
      <c r="C450" s="53"/>
      <c r="D450" s="13">
        <v>851</v>
      </c>
      <c r="E450" s="14" t="s">
        <v>48</v>
      </c>
      <c r="F450" s="26">
        <v>1</v>
      </c>
      <c r="G450" s="26">
        <v>1</v>
      </c>
      <c r="H450" s="26">
        <v>1</v>
      </c>
    </row>
    <row r="451" spans="1:8" ht="12.75">
      <c r="A451" s="13">
        <f t="shared" si="33"/>
        <v>435</v>
      </c>
      <c r="B451" s="53" t="s">
        <v>448</v>
      </c>
      <c r="C451" s="53" t="s">
        <v>384</v>
      </c>
      <c r="D451" s="13"/>
      <c r="E451" s="14" t="s">
        <v>69</v>
      </c>
      <c r="F451" s="26">
        <f>F452+F456</f>
        <v>2827.5</v>
      </c>
      <c r="G451" s="26">
        <f>G452+G456</f>
        <v>2659</v>
      </c>
      <c r="H451" s="26">
        <f>H452+H456</f>
        <v>2589.9</v>
      </c>
    </row>
    <row r="452" spans="1:8" ht="12.75">
      <c r="A452" s="13">
        <f t="shared" si="33"/>
        <v>436</v>
      </c>
      <c r="B452" s="53" t="s">
        <v>448</v>
      </c>
      <c r="C452" s="53" t="s">
        <v>384</v>
      </c>
      <c r="D452" s="13">
        <v>110</v>
      </c>
      <c r="E452" s="14" t="s">
        <v>94</v>
      </c>
      <c r="F452" s="26">
        <f>F453+F455+F454</f>
        <v>2563.9</v>
      </c>
      <c r="G452" s="26">
        <f>G453+G455</f>
        <v>2552</v>
      </c>
      <c r="H452" s="26">
        <f>H453+H455</f>
        <v>2552</v>
      </c>
    </row>
    <row r="453" spans="1:8" ht="12.75">
      <c r="A453" s="13">
        <f t="shared" si="33"/>
        <v>437</v>
      </c>
      <c r="B453" s="53"/>
      <c r="C453" s="53"/>
      <c r="D453" s="13">
        <v>111</v>
      </c>
      <c r="E453" s="14" t="s">
        <v>123</v>
      </c>
      <c r="F453" s="26">
        <v>1961.7</v>
      </c>
      <c r="G453" s="26">
        <v>1961.7</v>
      </c>
      <c r="H453" s="26">
        <v>1961.7</v>
      </c>
    </row>
    <row r="454" spans="1:8" ht="24">
      <c r="A454" s="13">
        <f t="shared" si="33"/>
        <v>438</v>
      </c>
      <c r="B454" s="53"/>
      <c r="C454" s="53"/>
      <c r="D454" s="13">
        <v>112</v>
      </c>
      <c r="E454" s="14" t="s">
        <v>150</v>
      </c>
      <c r="F454" s="26">
        <v>11.9</v>
      </c>
      <c r="G454" s="26">
        <v>0</v>
      </c>
      <c r="H454" s="26">
        <v>0</v>
      </c>
    </row>
    <row r="455" spans="1:8" ht="29.25" customHeight="1">
      <c r="A455" s="13">
        <f t="shared" si="33"/>
        <v>439</v>
      </c>
      <c r="B455" s="53"/>
      <c r="C455" s="53"/>
      <c r="D455" s="13">
        <v>119</v>
      </c>
      <c r="E455" s="14" t="s">
        <v>125</v>
      </c>
      <c r="F455" s="26">
        <v>590.3</v>
      </c>
      <c r="G455" s="26">
        <v>590.3</v>
      </c>
      <c r="H455" s="26">
        <v>590.3</v>
      </c>
    </row>
    <row r="456" spans="1:8" ht="24">
      <c r="A456" s="13">
        <f t="shared" si="33"/>
        <v>440</v>
      </c>
      <c r="B456" s="53"/>
      <c r="C456" s="53"/>
      <c r="D456" s="13">
        <v>240</v>
      </c>
      <c r="E456" s="14" t="s">
        <v>93</v>
      </c>
      <c r="F456" s="26">
        <f>F457+F458</f>
        <v>263.6</v>
      </c>
      <c r="G456" s="26">
        <f>G457+G458</f>
        <v>107</v>
      </c>
      <c r="H456" s="26">
        <f>H457+H458</f>
        <v>37.9</v>
      </c>
    </row>
    <row r="457" spans="1:8" ht="24">
      <c r="A457" s="13">
        <f t="shared" si="33"/>
        <v>441</v>
      </c>
      <c r="B457" s="53"/>
      <c r="C457" s="53"/>
      <c r="D457" s="13">
        <v>242</v>
      </c>
      <c r="E457" s="14" t="s">
        <v>2</v>
      </c>
      <c r="F457" s="26">
        <v>229.9</v>
      </c>
      <c r="G457" s="26">
        <v>97</v>
      </c>
      <c r="H457" s="26">
        <v>27.9</v>
      </c>
    </row>
    <row r="458" spans="1:8" ht="12.75">
      <c r="A458" s="13">
        <f t="shared" si="33"/>
        <v>442</v>
      </c>
      <c r="B458" s="53"/>
      <c r="C458" s="53"/>
      <c r="D458" s="13">
        <v>244</v>
      </c>
      <c r="E458" s="14" t="s">
        <v>173</v>
      </c>
      <c r="F458" s="26">
        <v>33.7</v>
      </c>
      <c r="G458" s="26">
        <v>10</v>
      </c>
      <c r="H458" s="26">
        <v>10</v>
      </c>
    </row>
    <row r="459" spans="1:8" ht="48">
      <c r="A459" s="13">
        <f t="shared" si="33"/>
        <v>443</v>
      </c>
      <c r="B459" s="53" t="s">
        <v>448</v>
      </c>
      <c r="C459" s="53" t="s">
        <v>385</v>
      </c>
      <c r="D459" s="13"/>
      <c r="E459" s="14" t="s">
        <v>70</v>
      </c>
      <c r="F459" s="26">
        <f>F460</f>
        <v>231.4</v>
      </c>
      <c r="G459" s="26">
        <f>G460</f>
        <v>0</v>
      </c>
      <c r="H459" s="26">
        <f>H460</f>
        <v>0</v>
      </c>
    </row>
    <row r="460" spans="1:8" ht="12.75">
      <c r="A460" s="13">
        <f t="shared" si="33"/>
        <v>444</v>
      </c>
      <c r="B460" s="53" t="s">
        <v>448</v>
      </c>
      <c r="C460" s="53" t="s">
        <v>385</v>
      </c>
      <c r="D460" s="13">
        <v>244</v>
      </c>
      <c r="E460" s="14" t="s">
        <v>173</v>
      </c>
      <c r="F460" s="26">
        <v>231.4</v>
      </c>
      <c r="G460" s="26">
        <v>0</v>
      </c>
      <c r="H460" s="26">
        <v>0</v>
      </c>
    </row>
    <row r="461" spans="1:8" ht="12.75">
      <c r="A461" s="24">
        <f t="shared" si="33"/>
        <v>445</v>
      </c>
      <c r="B461" s="52" t="s">
        <v>449</v>
      </c>
      <c r="C461" s="52"/>
      <c r="D461" s="24"/>
      <c r="E461" s="24" t="s">
        <v>29</v>
      </c>
      <c r="F461" s="20">
        <f>F464</f>
        <v>7615.599999999999</v>
      </c>
      <c r="G461" s="20">
        <f>G464</f>
        <v>5650.5</v>
      </c>
      <c r="H461" s="20">
        <f>H464</f>
        <v>5895.6</v>
      </c>
    </row>
    <row r="462" spans="1:8" ht="12.75">
      <c r="A462" s="24">
        <f t="shared" si="33"/>
        <v>446</v>
      </c>
      <c r="B462" s="52" t="s">
        <v>450</v>
      </c>
      <c r="C462" s="52"/>
      <c r="D462" s="24"/>
      <c r="E462" s="25" t="s">
        <v>30</v>
      </c>
      <c r="F462" s="20">
        <f>F464</f>
        <v>7615.599999999999</v>
      </c>
      <c r="G462" s="20">
        <f>G464</f>
        <v>5650.5</v>
      </c>
      <c r="H462" s="20">
        <f>H464</f>
        <v>5895.6</v>
      </c>
    </row>
    <row r="463" spans="1:8" ht="25.5" customHeight="1">
      <c r="A463" s="13">
        <f t="shared" si="33"/>
        <v>447</v>
      </c>
      <c r="B463" s="53" t="s">
        <v>450</v>
      </c>
      <c r="C463" s="53" t="s">
        <v>289</v>
      </c>
      <c r="D463" s="13"/>
      <c r="E463" s="14" t="s">
        <v>217</v>
      </c>
      <c r="F463" s="26">
        <f>F464</f>
        <v>7615.599999999999</v>
      </c>
      <c r="G463" s="26">
        <f>G464</f>
        <v>5650.5</v>
      </c>
      <c r="H463" s="26">
        <f>H464</f>
        <v>5895.6</v>
      </c>
    </row>
    <row r="464" spans="1:8" ht="24">
      <c r="A464" s="24">
        <f t="shared" si="33"/>
        <v>448</v>
      </c>
      <c r="B464" s="52" t="s">
        <v>450</v>
      </c>
      <c r="C464" s="52" t="s">
        <v>386</v>
      </c>
      <c r="D464" s="13"/>
      <c r="E464" s="25" t="s">
        <v>218</v>
      </c>
      <c r="F464" s="20">
        <f>F465+F469+F471+F467+F473</f>
        <v>7615.599999999999</v>
      </c>
      <c r="G464" s="20">
        <f>G465+G469+G471+G467</f>
        <v>5650.5</v>
      </c>
      <c r="H464" s="20">
        <f>H465+H469+H471+H467</f>
        <v>5895.6</v>
      </c>
    </row>
    <row r="465" spans="1:8" ht="12.75">
      <c r="A465" s="13">
        <f t="shared" si="33"/>
        <v>449</v>
      </c>
      <c r="B465" s="53" t="s">
        <v>450</v>
      </c>
      <c r="C465" s="53" t="s">
        <v>387</v>
      </c>
      <c r="D465" s="24"/>
      <c r="E465" s="14" t="s">
        <v>110</v>
      </c>
      <c r="F465" s="26">
        <f>F466</f>
        <v>637.5</v>
      </c>
      <c r="G465" s="26">
        <f>G466</f>
        <v>637.5</v>
      </c>
      <c r="H465" s="26">
        <f>H466</f>
        <v>637.5</v>
      </c>
    </row>
    <row r="466" spans="1:8" ht="12.75">
      <c r="A466" s="13">
        <f t="shared" si="33"/>
        <v>450</v>
      </c>
      <c r="B466" s="53" t="s">
        <v>450</v>
      </c>
      <c r="C466" s="53" t="s">
        <v>387</v>
      </c>
      <c r="D466" s="13">
        <v>244</v>
      </c>
      <c r="E466" s="14" t="s">
        <v>173</v>
      </c>
      <c r="F466" s="26">
        <v>637.5</v>
      </c>
      <c r="G466" s="26">
        <v>637.5</v>
      </c>
      <c r="H466" s="26">
        <v>637.5</v>
      </c>
    </row>
    <row r="467" spans="1:8" ht="24">
      <c r="A467" s="13">
        <f t="shared" si="33"/>
        <v>451</v>
      </c>
      <c r="B467" s="53" t="s">
        <v>450</v>
      </c>
      <c r="C467" s="53" t="s">
        <v>388</v>
      </c>
      <c r="D467" s="13"/>
      <c r="E467" s="14" t="s">
        <v>161</v>
      </c>
      <c r="F467" s="26">
        <f>F468</f>
        <v>218</v>
      </c>
      <c r="G467" s="26">
        <f>G468</f>
        <v>218</v>
      </c>
      <c r="H467" s="26">
        <f>H468</f>
        <v>218</v>
      </c>
    </row>
    <row r="468" spans="1:8" ht="12.75">
      <c r="A468" s="13">
        <f t="shared" si="33"/>
        <v>452</v>
      </c>
      <c r="B468" s="53" t="s">
        <v>450</v>
      </c>
      <c r="C468" s="53" t="s">
        <v>388</v>
      </c>
      <c r="D468" s="13">
        <v>540</v>
      </c>
      <c r="E468" s="14" t="s">
        <v>10</v>
      </c>
      <c r="F468" s="26">
        <v>218</v>
      </c>
      <c r="G468" s="26">
        <v>218</v>
      </c>
      <c r="H468" s="26">
        <v>218</v>
      </c>
    </row>
    <row r="469" spans="1:8" ht="24">
      <c r="A469" s="13">
        <f t="shared" si="33"/>
        <v>453</v>
      </c>
      <c r="B469" s="53" t="s">
        <v>450</v>
      </c>
      <c r="C469" s="53" t="s">
        <v>389</v>
      </c>
      <c r="D469" s="13"/>
      <c r="E469" s="14" t="s">
        <v>91</v>
      </c>
      <c r="F469" s="26">
        <f>F470</f>
        <v>168</v>
      </c>
      <c r="G469" s="26">
        <f>G470</f>
        <v>168</v>
      </c>
      <c r="H469" s="26">
        <f>H470</f>
        <v>168</v>
      </c>
    </row>
    <row r="470" spans="1:8" ht="12.75">
      <c r="A470" s="13">
        <f t="shared" si="33"/>
        <v>454</v>
      </c>
      <c r="B470" s="53" t="s">
        <v>450</v>
      </c>
      <c r="C470" s="53" t="s">
        <v>389</v>
      </c>
      <c r="D470" s="13">
        <v>540</v>
      </c>
      <c r="E470" s="14" t="s">
        <v>10</v>
      </c>
      <c r="F470" s="26">
        <v>168</v>
      </c>
      <c r="G470" s="26">
        <v>168</v>
      </c>
      <c r="H470" s="26">
        <v>168</v>
      </c>
    </row>
    <row r="471" spans="1:8" ht="24">
      <c r="A471" s="13">
        <f t="shared" si="33"/>
        <v>455</v>
      </c>
      <c r="B471" s="53" t="s">
        <v>450</v>
      </c>
      <c r="C471" s="53" t="s">
        <v>390</v>
      </c>
      <c r="D471" s="13"/>
      <c r="E471" s="14" t="s">
        <v>241</v>
      </c>
      <c r="F471" s="26">
        <f>F472</f>
        <v>4845.4</v>
      </c>
      <c r="G471" s="26">
        <f>G472</f>
        <v>4627</v>
      </c>
      <c r="H471" s="26">
        <f>H472</f>
        <v>4872.1</v>
      </c>
    </row>
    <row r="472" spans="1:8" ht="36">
      <c r="A472" s="13">
        <f t="shared" si="33"/>
        <v>456</v>
      </c>
      <c r="B472" s="53" t="s">
        <v>450</v>
      </c>
      <c r="C472" s="53" t="s">
        <v>390</v>
      </c>
      <c r="D472" s="13">
        <v>611</v>
      </c>
      <c r="E472" s="14" t="s">
        <v>157</v>
      </c>
      <c r="F472" s="26">
        <v>4845.4</v>
      </c>
      <c r="G472" s="26">
        <v>4627</v>
      </c>
      <c r="H472" s="26">
        <v>4872.1</v>
      </c>
    </row>
    <row r="473" spans="1:8" ht="24">
      <c r="A473" s="13">
        <f t="shared" si="33"/>
        <v>457</v>
      </c>
      <c r="B473" s="53" t="s">
        <v>450</v>
      </c>
      <c r="C473" s="53" t="s">
        <v>391</v>
      </c>
      <c r="D473" s="13"/>
      <c r="E473" s="14" t="s">
        <v>257</v>
      </c>
      <c r="F473" s="26">
        <f>F474</f>
        <v>1746.7</v>
      </c>
      <c r="G473" s="26">
        <f>G474</f>
        <v>0</v>
      </c>
      <c r="H473" s="26">
        <f>H474</f>
        <v>0</v>
      </c>
    </row>
    <row r="474" spans="1:8" ht="12.75">
      <c r="A474" s="13">
        <f t="shared" si="33"/>
        <v>458</v>
      </c>
      <c r="B474" s="53" t="s">
        <v>450</v>
      </c>
      <c r="C474" s="53" t="s">
        <v>391</v>
      </c>
      <c r="D474" s="13">
        <v>612</v>
      </c>
      <c r="E474" s="14" t="s">
        <v>191</v>
      </c>
      <c r="F474" s="26">
        <v>1746.7</v>
      </c>
      <c r="G474" s="26">
        <v>0</v>
      </c>
      <c r="H474" s="26">
        <v>0</v>
      </c>
    </row>
    <row r="475" spans="1:8" ht="12.75">
      <c r="A475" s="24">
        <f t="shared" si="33"/>
        <v>459</v>
      </c>
      <c r="B475" s="52" t="s">
        <v>451</v>
      </c>
      <c r="C475" s="52"/>
      <c r="D475" s="24"/>
      <c r="E475" s="24" t="s">
        <v>31</v>
      </c>
      <c r="F475" s="68">
        <f>F476+F502</f>
        <v>87369.09999999999</v>
      </c>
      <c r="G475" s="20">
        <f>G476+G502</f>
        <v>72800.9</v>
      </c>
      <c r="H475" s="20">
        <f>H476+H502</f>
        <v>72800.9</v>
      </c>
    </row>
    <row r="476" spans="1:8" ht="12.75">
      <c r="A476" s="24">
        <f t="shared" si="33"/>
        <v>460</v>
      </c>
      <c r="B476" s="52" t="s">
        <v>452</v>
      </c>
      <c r="C476" s="52"/>
      <c r="D476" s="24"/>
      <c r="E476" s="25" t="s">
        <v>32</v>
      </c>
      <c r="F476" s="68">
        <f>F477</f>
        <v>81804.2</v>
      </c>
      <c r="G476" s="20">
        <f>G477</f>
        <v>67664.5</v>
      </c>
      <c r="H476" s="20">
        <f>H477</f>
        <v>67637.2</v>
      </c>
    </row>
    <row r="477" spans="1:8" ht="24">
      <c r="A477" s="13">
        <f t="shared" si="33"/>
        <v>461</v>
      </c>
      <c r="B477" s="53" t="s">
        <v>452</v>
      </c>
      <c r="C477" s="53" t="s">
        <v>289</v>
      </c>
      <c r="D477" s="13"/>
      <c r="E477" s="14" t="s">
        <v>217</v>
      </c>
      <c r="F477" s="26">
        <f>F478+F490+F497</f>
        <v>81804.2</v>
      </c>
      <c r="G477" s="26">
        <f>G478+G490+G497</f>
        <v>67664.5</v>
      </c>
      <c r="H477" s="26">
        <f>H478+H490+H497</f>
        <v>67637.2</v>
      </c>
    </row>
    <row r="478" spans="1:8" ht="24">
      <c r="A478" s="24">
        <f t="shared" si="33"/>
        <v>462</v>
      </c>
      <c r="B478" s="52" t="s">
        <v>452</v>
      </c>
      <c r="C478" s="52" t="s">
        <v>338</v>
      </c>
      <c r="D478" s="24"/>
      <c r="E478" s="25" t="s">
        <v>99</v>
      </c>
      <c r="F478" s="20">
        <f>F479+F482+F485+F488</f>
        <v>63975.1</v>
      </c>
      <c r="G478" s="20">
        <f>G479+G482+G485</f>
        <v>63264</v>
      </c>
      <c r="H478" s="20">
        <f>H479+H482+H485</f>
        <v>63236.700000000004</v>
      </c>
    </row>
    <row r="479" spans="1:8" ht="36">
      <c r="A479" s="13">
        <f t="shared" si="33"/>
        <v>463</v>
      </c>
      <c r="B479" s="53" t="s">
        <v>452</v>
      </c>
      <c r="C479" s="53" t="s">
        <v>392</v>
      </c>
      <c r="D479" s="13"/>
      <c r="E479" s="14" t="s">
        <v>103</v>
      </c>
      <c r="F479" s="26">
        <f>SUM(F480:F481)</f>
        <v>3634.6</v>
      </c>
      <c r="G479" s="26">
        <f>SUM(G480:G481)</f>
        <v>3632</v>
      </c>
      <c r="H479" s="26">
        <f>SUM(H480:H481)</f>
        <v>3629.4</v>
      </c>
    </row>
    <row r="480" spans="1:8" ht="12.75">
      <c r="A480" s="13">
        <f t="shared" si="33"/>
        <v>464</v>
      </c>
      <c r="B480" s="53" t="s">
        <v>452</v>
      </c>
      <c r="C480" s="53" t="s">
        <v>392</v>
      </c>
      <c r="D480" s="13">
        <v>244</v>
      </c>
      <c r="E480" s="14" t="s">
        <v>173</v>
      </c>
      <c r="F480" s="26">
        <v>35</v>
      </c>
      <c r="G480" s="26">
        <v>35</v>
      </c>
      <c r="H480" s="26">
        <v>35</v>
      </c>
    </row>
    <row r="481" spans="1:8" ht="24">
      <c r="A481" s="13">
        <f t="shared" si="33"/>
        <v>465</v>
      </c>
      <c r="B481" s="53"/>
      <c r="C481" s="53"/>
      <c r="D481" s="13">
        <v>313</v>
      </c>
      <c r="E481" s="14" t="s">
        <v>66</v>
      </c>
      <c r="F481" s="26">
        <v>3599.6</v>
      </c>
      <c r="G481" s="26">
        <v>3597</v>
      </c>
      <c r="H481" s="26">
        <v>3594.4</v>
      </c>
    </row>
    <row r="482" spans="1:8" ht="39" customHeight="1">
      <c r="A482" s="13">
        <f t="shared" si="33"/>
        <v>466</v>
      </c>
      <c r="B482" s="53" t="s">
        <v>452</v>
      </c>
      <c r="C482" s="53" t="s">
        <v>393</v>
      </c>
      <c r="D482" s="13"/>
      <c r="E482" s="14" t="s">
        <v>101</v>
      </c>
      <c r="F482" s="26">
        <f>SUM(F483:F484)</f>
        <v>54925.3</v>
      </c>
      <c r="G482" s="26">
        <f>SUM(G483:G484)</f>
        <v>54902</v>
      </c>
      <c r="H482" s="26">
        <f>SUM(H483:H484)</f>
        <v>54877.3</v>
      </c>
    </row>
    <row r="483" spans="1:8" ht="12.75">
      <c r="A483" s="13">
        <f t="shared" si="33"/>
        <v>467</v>
      </c>
      <c r="B483" s="53" t="s">
        <v>452</v>
      </c>
      <c r="C483" s="53" t="s">
        <v>393</v>
      </c>
      <c r="D483" s="13">
        <v>244</v>
      </c>
      <c r="E483" s="14" t="s">
        <v>173</v>
      </c>
      <c r="F483" s="26">
        <v>610.5</v>
      </c>
      <c r="G483" s="26">
        <v>610.5</v>
      </c>
      <c r="H483" s="26">
        <v>610.5</v>
      </c>
    </row>
    <row r="484" spans="1:8" ht="24">
      <c r="A484" s="13">
        <f t="shared" si="33"/>
        <v>468</v>
      </c>
      <c r="B484" s="53"/>
      <c r="C484" s="53"/>
      <c r="D484" s="13">
        <v>313</v>
      </c>
      <c r="E484" s="14" t="s">
        <v>66</v>
      </c>
      <c r="F484" s="26">
        <v>54314.8</v>
      </c>
      <c r="G484" s="26">
        <v>54291.5</v>
      </c>
      <c r="H484" s="26">
        <v>54266.8</v>
      </c>
    </row>
    <row r="485" spans="1:8" ht="36">
      <c r="A485" s="13">
        <f t="shared" si="33"/>
        <v>469</v>
      </c>
      <c r="B485" s="53" t="s">
        <v>452</v>
      </c>
      <c r="C485" s="53" t="s">
        <v>394</v>
      </c>
      <c r="D485" s="13"/>
      <c r="E485" s="14" t="s">
        <v>102</v>
      </c>
      <c r="F485" s="26">
        <f>SUM(F486:F487)</f>
        <v>5397.599999999999</v>
      </c>
      <c r="G485" s="26">
        <f>SUM(G486:G487)</f>
        <v>4730</v>
      </c>
      <c r="H485" s="26">
        <f>SUM(H486:H487)</f>
        <v>4730</v>
      </c>
    </row>
    <row r="486" spans="1:8" ht="12.75">
      <c r="A486" s="13">
        <f t="shared" si="33"/>
        <v>470</v>
      </c>
      <c r="B486" s="53" t="s">
        <v>452</v>
      </c>
      <c r="C486" s="53" t="s">
        <v>394</v>
      </c>
      <c r="D486" s="13">
        <v>244</v>
      </c>
      <c r="E486" s="14" t="s">
        <v>173</v>
      </c>
      <c r="F486" s="26">
        <v>94.7</v>
      </c>
      <c r="G486" s="26">
        <v>94.7</v>
      </c>
      <c r="H486" s="26">
        <v>94.7</v>
      </c>
    </row>
    <row r="487" spans="1:8" ht="24">
      <c r="A487" s="13">
        <f t="shared" si="33"/>
        <v>471</v>
      </c>
      <c r="B487" s="53"/>
      <c r="C487" s="53"/>
      <c r="D487" s="13">
        <v>321</v>
      </c>
      <c r="E487" s="14" t="s">
        <v>66</v>
      </c>
      <c r="F487" s="26">
        <v>5302.9</v>
      </c>
      <c r="G487" s="26">
        <v>4635.3</v>
      </c>
      <c r="H487" s="26">
        <v>4635.3</v>
      </c>
    </row>
    <row r="488" spans="1:8" ht="36">
      <c r="A488" s="13">
        <f aca="true" t="shared" si="36" ref="A488:A555">A487+1</f>
        <v>472</v>
      </c>
      <c r="B488" s="53" t="s">
        <v>452</v>
      </c>
      <c r="C488" s="53" t="s">
        <v>395</v>
      </c>
      <c r="D488" s="13"/>
      <c r="E488" s="14" t="s">
        <v>238</v>
      </c>
      <c r="F488" s="26">
        <f>F489</f>
        <v>17.6</v>
      </c>
      <c r="G488" s="26">
        <f>G489</f>
        <v>0</v>
      </c>
      <c r="H488" s="26">
        <f>H489</f>
        <v>0</v>
      </c>
    </row>
    <row r="489" spans="1:8" ht="24">
      <c r="A489" s="13">
        <f t="shared" si="36"/>
        <v>473</v>
      </c>
      <c r="B489" s="53" t="s">
        <v>452</v>
      </c>
      <c r="C489" s="53" t="s">
        <v>395</v>
      </c>
      <c r="D489" s="13">
        <v>321</v>
      </c>
      <c r="E489" s="14" t="s">
        <v>66</v>
      </c>
      <c r="F489" s="26">
        <v>17.6</v>
      </c>
      <c r="G489" s="26">
        <v>0</v>
      </c>
      <c r="H489" s="26">
        <v>0</v>
      </c>
    </row>
    <row r="490" spans="1:8" ht="24">
      <c r="A490" s="24">
        <f t="shared" si="36"/>
        <v>474</v>
      </c>
      <c r="B490" s="52" t="s">
        <v>452</v>
      </c>
      <c r="C490" s="52" t="s">
        <v>324</v>
      </c>
      <c r="D490" s="13"/>
      <c r="E490" s="25" t="s">
        <v>60</v>
      </c>
      <c r="F490" s="68">
        <f>F491+F493+F495</f>
        <v>14357.8</v>
      </c>
      <c r="G490" s="20">
        <f>G491+G493+G495</f>
        <v>3617.8</v>
      </c>
      <c r="H490" s="20">
        <f>H491+H493+H495</f>
        <v>3617.8</v>
      </c>
    </row>
    <row r="491" spans="1:8" ht="24">
      <c r="A491" s="13">
        <f t="shared" si="36"/>
        <v>475</v>
      </c>
      <c r="B491" s="53" t="s">
        <v>452</v>
      </c>
      <c r="C491" s="53" t="s">
        <v>396</v>
      </c>
      <c r="D491" s="13"/>
      <c r="E491" s="14" t="s">
        <v>170</v>
      </c>
      <c r="F491" s="26">
        <f>F492</f>
        <v>6393.8</v>
      </c>
      <c r="G491" s="26">
        <f>G492</f>
        <v>3617.8</v>
      </c>
      <c r="H491" s="26">
        <f>H492</f>
        <v>3617.8</v>
      </c>
    </row>
    <row r="492" spans="1:8" ht="12.75">
      <c r="A492" s="13">
        <f t="shared" si="36"/>
        <v>476</v>
      </c>
      <c r="B492" s="53" t="s">
        <v>452</v>
      </c>
      <c r="C492" s="53" t="s">
        <v>396</v>
      </c>
      <c r="D492" s="13">
        <v>322</v>
      </c>
      <c r="E492" s="14" t="s">
        <v>63</v>
      </c>
      <c r="F492" s="26">
        <v>6393.8</v>
      </c>
      <c r="G492" s="26">
        <v>3617.8</v>
      </c>
      <c r="H492" s="26">
        <v>3617.8</v>
      </c>
    </row>
    <row r="493" spans="1:8" ht="24">
      <c r="A493" s="13">
        <f t="shared" si="36"/>
        <v>477</v>
      </c>
      <c r="B493" s="53" t="s">
        <v>452</v>
      </c>
      <c r="C493" s="53" t="s">
        <v>397</v>
      </c>
      <c r="D493" s="13"/>
      <c r="E493" s="14" t="s">
        <v>170</v>
      </c>
      <c r="F493" s="67">
        <f>F494</f>
        <v>4233.7</v>
      </c>
      <c r="G493" s="26">
        <f>G494</f>
        <v>0</v>
      </c>
      <c r="H493" s="26">
        <f>H494</f>
        <v>0</v>
      </c>
    </row>
    <row r="494" spans="1:8" ht="12.75">
      <c r="A494" s="13">
        <f t="shared" si="36"/>
        <v>478</v>
      </c>
      <c r="B494" s="53" t="s">
        <v>452</v>
      </c>
      <c r="C494" s="53" t="s">
        <v>397</v>
      </c>
      <c r="D494" s="13">
        <v>322</v>
      </c>
      <c r="E494" s="14" t="s">
        <v>63</v>
      </c>
      <c r="F494" s="67">
        <v>4233.7</v>
      </c>
      <c r="G494" s="26">
        <v>0</v>
      </c>
      <c r="H494" s="26">
        <v>0</v>
      </c>
    </row>
    <row r="495" spans="1:8" ht="24">
      <c r="A495" s="13">
        <f t="shared" si="36"/>
        <v>479</v>
      </c>
      <c r="B495" s="53" t="s">
        <v>452</v>
      </c>
      <c r="C495" s="53" t="s">
        <v>398</v>
      </c>
      <c r="D495" s="13"/>
      <c r="E495" s="14" t="s">
        <v>170</v>
      </c>
      <c r="F495" s="26">
        <f>F496</f>
        <v>3730.3</v>
      </c>
      <c r="G495" s="26">
        <f>G496</f>
        <v>0</v>
      </c>
      <c r="H495" s="26">
        <f>H496</f>
        <v>0</v>
      </c>
    </row>
    <row r="496" spans="1:8" ht="12.75">
      <c r="A496" s="13">
        <f t="shared" si="36"/>
        <v>480</v>
      </c>
      <c r="B496" s="53" t="s">
        <v>452</v>
      </c>
      <c r="C496" s="53" t="s">
        <v>398</v>
      </c>
      <c r="D496" s="13">
        <v>322</v>
      </c>
      <c r="E496" s="14" t="s">
        <v>63</v>
      </c>
      <c r="F496" s="26">
        <v>3730.3</v>
      </c>
      <c r="G496" s="26">
        <v>0</v>
      </c>
      <c r="H496" s="26">
        <v>0</v>
      </c>
    </row>
    <row r="497" spans="1:8" ht="12.75">
      <c r="A497" s="24">
        <f t="shared" si="36"/>
        <v>481</v>
      </c>
      <c r="B497" s="52" t="s">
        <v>452</v>
      </c>
      <c r="C497" s="52" t="s">
        <v>399</v>
      </c>
      <c r="D497" s="13"/>
      <c r="E497" s="25" t="s">
        <v>61</v>
      </c>
      <c r="F497" s="20">
        <f>F498+F500</f>
        <v>3471.3</v>
      </c>
      <c r="G497" s="20">
        <f>G500</f>
        <v>782.7</v>
      </c>
      <c r="H497" s="20">
        <f>H500</f>
        <v>782.7</v>
      </c>
    </row>
    <row r="498" spans="1:8" ht="24">
      <c r="A498" s="13">
        <f t="shared" si="36"/>
        <v>482</v>
      </c>
      <c r="B498" s="53" t="s">
        <v>452</v>
      </c>
      <c r="C498" s="53" t="s">
        <v>400</v>
      </c>
      <c r="D498" s="13"/>
      <c r="E498" s="14" t="s">
        <v>62</v>
      </c>
      <c r="F498" s="26">
        <f>F499</f>
        <v>816.8</v>
      </c>
      <c r="G498" s="26">
        <f>G499</f>
        <v>0</v>
      </c>
      <c r="H498" s="26">
        <f>H499</f>
        <v>0</v>
      </c>
    </row>
    <row r="499" spans="1:8" ht="12.75">
      <c r="A499" s="13">
        <f t="shared" si="36"/>
        <v>483</v>
      </c>
      <c r="B499" s="53" t="s">
        <v>452</v>
      </c>
      <c r="C499" s="53" t="s">
        <v>400</v>
      </c>
      <c r="D499" s="13">
        <v>322</v>
      </c>
      <c r="E499" s="14" t="s">
        <v>63</v>
      </c>
      <c r="F499" s="26">
        <v>816.8</v>
      </c>
      <c r="G499" s="26">
        <v>0</v>
      </c>
      <c r="H499" s="26">
        <v>0</v>
      </c>
    </row>
    <row r="500" spans="1:8" ht="24">
      <c r="A500" s="13">
        <f t="shared" si="36"/>
        <v>484</v>
      </c>
      <c r="B500" s="53" t="s">
        <v>452</v>
      </c>
      <c r="C500" s="53" t="s">
        <v>401</v>
      </c>
      <c r="D500" s="13"/>
      <c r="E500" s="14" t="s">
        <v>62</v>
      </c>
      <c r="F500" s="26">
        <f>F501</f>
        <v>2654.5</v>
      </c>
      <c r="G500" s="26">
        <f>G501</f>
        <v>782.7</v>
      </c>
      <c r="H500" s="26">
        <f>H501</f>
        <v>782.7</v>
      </c>
    </row>
    <row r="501" spans="1:8" ht="12.75">
      <c r="A501" s="13">
        <f t="shared" si="36"/>
        <v>485</v>
      </c>
      <c r="B501" s="53" t="s">
        <v>452</v>
      </c>
      <c r="C501" s="53" t="s">
        <v>401</v>
      </c>
      <c r="D501" s="13">
        <v>322</v>
      </c>
      <c r="E501" s="14" t="s">
        <v>63</v>
      </c>
      <c r="F501" s="26">
        <v>2654.5</v>
      </c>
      <c r="G501" s="26">
        <v>782.7</v>
      </c>
      <c r="H501" s="26">
        <v>782.7</v>
      </c>
    </row>
    <row r="502" spans="1:8" ht="12.75">
      <c r="A502" s="24">
        <f t="shared" si="36"/>
        <v>486</v>
      </c>
      <c r="B502" s="52" t="s">
        <v>453</v>
      </c>
      <c r="C502" s="52"/>
      <c r="D502" s="24"/>
      <c r="E502" s="25" t="s">
        <v>33</v>
      </c>
      <c r="F502" s="20">
        <f>F503</f>
        <v>5564.9</v>
      </c>
      <c r="G502" s="20">
        <f>G503</f>
        <v>5136.4</v>
      </c>
      <c r="H502" s="20">
        <f>H503</f>
        <v>5163.7</v>
      </c>
    </row>
    <row r="503" spans="1:8" ht="24">
      <c r="A503" s="13">
        <f t="shared" si="36"/>
        <v>487</v>
      </c>
      <c r="B503" s="53" t="s">
        <v>453</v>
      </c>
      <c r="C503" s="53" t="s">
        <v>289</v>
      </c>
      <c r="D503" s="13"/>
      <c r="E503" s="14" t="s">
        <v>217</v>
      </c>
      <c r="F503" s="26">
        <f>F504+F523</f>
        <v>5564.9</v>
      </c>
      <c r="G503" s="26">
        <f>G504+G523</f>
        <v>5136.4</v>
      </c>
      <c r="H503" s="26">
        <f>H504+H523</f>
        <v>5163.7</v>
      </c>
    </row>
    <row r="504" spans="1:8" ht="24">
      <c r="A504" s="24">
        <f t="shared" si="36"/>
        <v>488</v>
      </c>
      <c r="B504" s="52" t="s">
        <v>453</v>
      </c>
      <c r="C504" s="52" t="s">
        <v>292</v>
      </c>
      <c r="D504" s="13"/>
      <c r="E504" s="25" t="s">
        <v>64</v>
      </c>
      <c r="F504" s="20">
        <f>F505+F507+F509+F511+F513+F516+F519+F521</f>
        <v>1967.7999999999997</v>
      </c>
      <c r="G504" s="20">
        <f>G505+G507+G509+G511+G513+G516+G519</f>
        <v>1513.3999999999999</v>
      </c>
      <c r="H504" s="20">
        <f>H505+H507+H509+H511+H513+H516+H519</f>
        <v>1513.3999999999999</v>
      </c>
    </row>
    <row r="505" spans="1:8" ht="38.25" customHeight="1">
      <c r="A505" s="13">
        <f t="shared" si="36"/>
        <v>489</v>
      </c>
      <c r="B505" s="53" t="s">
        <v>453</v>
      </c>
      <c r="C505" s="53" t="s">
        <v>402</v>
      </c>
      <c r="D505" s="13"/>
      <c r="E505" s="14" t="s">
        <v>65</v>
      </c>
      <c r="F505" s="26">
        <f>F506</f>
        <v>225.5</v>
      </c>
      <c r="G505" s="26">
        <f>G506</f>
        <v>225.5</v>
      </c>
      <c r="H505" s="26">
        <f>H506</f>
        <v>225.5</v>
      </c>
    </row>
    <row r="506" spans="1:8" ht="12.75">
      <c r="A506" s="13">
        <f t="shared" si="36"/>
        <v>490</v>
      </c>
      <c r="B506" s="53" t="s">
        <v>453</v>
      </c>
      <c r="C506" s="53" t="s">
        <v>402</v>
      </c>
      <c r="D506" s="13">
        <v>244</v>
      </c>
      <c r="E506" s="14" t="s">
        <v>173</v>
      </c>
      <c r="F506" s="26">
        <v>225.5</v>
      </c>
      <c r="G506" s="26">
        <v>225.5</v>
      </c>
      <c r="H506" s="26">
        <v>225.5</v>
      </c>
    </row>
    <row r="507" spans="1:8" ht="24">
      <c r="A507" s="13">
        <f t="shared" si="36"/>
        <v>491</v>
      </c>
      <c r="B507" s="53" t="s">
        <v>453</v>
      </c>
      <c r="C507" s="53" t="s">
        <v>403</v>
      </c>
      <c r="D507" s="13"/>
      <c r="E507" s="14" t="s">
        <v>71</v>
      </c>
      <c r="F507" s="26">
        <f>F508</f>
        <v>99.3</v>
      </c>
      <c r="G507" s="26">
        <f>G508</f>
        <v>99.3</v>
      </c>
      <c r="H507" s="26">
        <f>H508</f>
        <v>99.3</v>
      </c>
    </row>
    <row r="508" spans="1:8" ht="12.75">
      <c r="A508" s="13">
        <f t="shared" si="36"/>
        <v>492</v>
      </c>
      <c r="B508" s="53" t="s">
        <v>453</v>
      </c>
      <c r="C508" s="53" t="s">
        <v>403</v>
      </c>
      <c r="D508" s="13">
        <v>244</v>
      </c>
      <c r="E508" s="14" t="s">
        <v>173</v>
      </c>
      <c r="F508" s="26">
        <v>99.3</v>
      </c>
      <c r="G508" s="26">
        <v>99.3</v>
      </c>
      <c r="H508" s="26">
        <v>99.3</v>
      </c>
    </row>
    <row r="509" spans="1:8" ht="24">
      <c r="A509" s="13">
        <f t="shared" si="36"/>
        <v>493</v>
      </c>
      <c r="B509" s="53" t="s">
        <v>453</v>
      </c>
      <c r="C509" s="53" t="s">
        <v>404</v>
      </c>
      <c r="D509" s="24"/>
      <c r="E509" s="14" t="s">
        <v>140</v>
      </c>
      <c r="F509" s="26">
        <f>F510</f>
        <v>480.1</v>
      </c>
      <c r="G509" s="26">
        <f>G510</f>
        <v>480.1</v>
      </c>
      <c r="H509" s="26">
        <f>H510</f>
        <v>480.1</v>
      </c>
    </row>
    <row r="510" spans="1:8" ht="12.75">
      <c r="A510" s="13">
        <f t="shared" si="36"/>
        <v>494</v>
      </c>
      <c r="B510" s="53" t="s">
        <v>453</v>
      </c>
      <c r="C510" s="53" t="s">
        <v>404</v>
      </c>
      <c r="D510" s="13">
        <v>244</v>
      </c>
      <c r="E510" s="14" t="s">
        <v>173</v>
      </c>
      <c r="F510" s="26">
        <v>480.1</v>
      </c>
      <c r="G510" s="26">
        <v>480.1</v>
      </c>
      <c r="H510" s="26">
        <v>480.1</v>
      </c>
    </row>
    <row r="511" spans="1:8" ht="40.5" customHeight="1">
      <c r="A511" s="13">
        <f t="shared" si="36"/>
        <v>495</v>
      </c>
      <c r="B511" s="53" t="s">
        <v>453</v>
      </c>
      <c r="C511" s="53" t="s">
        <v>405</v>
      </c>
      <c r="D511" s="24"/>
      <c r="E511" s="14" t="s">
        <v>243</v>
      </c>
      <c r="F511" s="26">
        <f>F512</f>
        <v>519.6</v>
      </c>
      <c r="G511" s="26">
        <f>G512</f>
        <v>519.6</v>
      </c>
      <c r="H511" s="26">
        <f>H512</f>
        <v>519.6</v>
      </c>
    </row>
    <row r="512" spans="1:8" ht="24">
      <c r="A512" s="13">
        <f t="shared" si="36"/>
        <v>496</v>
      </c>
      <c r="B512" s="53" t="s">
        <v>453</v>
      </c>
      <c r="C512" s="53" t="s">
        <v>405</v>
      </c>
      <c r="D512" s="13">
        <v>313</v>
      </c>
      <c r="E512" s="14" t="s">
        <v>66</v>
      </c>
      <c r="F512" s="26">
        <v>519.6</v>
      </c>
      <c r="G512" s="26">
        <v>519.6</v>
      </c>
      <c r="H512" s="26">
        <v>519.6</v>
      </c>
    </row>
    <row r="513" spans="1:8" ht="36">
      <c r="A513" s="13">
        <f t="shared" si="36"/>
        <v>497</v>
      </c>
      <c r="B513" s="53" t="s">
        <v>453</v>
      </c>
      <c r="C513" s="53" t="s">
        <v>406</v>
      </c>
      <c r="D513" s="13"/>
      <c r="E513" s="14" t="s">
        <v>244</v>
      </c>
      <c r="F513" s="26">
        <f>F514+F515</f>
        <v>98.8</v>
      </c>
      <c r="G513" s="26">
        <f>G514+G515</f>
        <v>98.8</v>
      </c>
      <c r="H513" s="26">
        <f>H514+H515</f>
        <v>98.8</v>
      </c>
    </row>
    <row r="514" spans="1:8" ht="12.75">
      <c r="A514" s="13">
        <f t="shared" si="36"/>
        <v>498</v>
      </c>
      <c r="B514" s="53" t="s">
        <v>453</v>
      </c>
      <c r="C514" s="53" t="s">
        <v>406</v>
      </c>
      <c r="D514" s="13">
        <v>244</v>
      </c>
      <c r="E514" s="14" t="s">
        <v>173</v>
      </c>
      <c r="F514" s="26">
        <v>44.5</v>
      </c>
      <c r="G514" s="26">
        <v>44.5</v>
      </c>
      <c r="H514" s="26">
        <v>44.5</v>
      </c>
    </row>
    <row r="515" spans="1:8" ht="24">
      <c r="A515" s="13">
        <f t="shared" si="36"/>
        <v>499</v>
      </c>
      <c r="B515" s="53"/>
      <c r="C515" s="53"/>
      <c r="D515" s="13">
        <v>313</v>
      </c>
      <c r="E515" s="14" t="s">
        <v>66</v>
      </c>
      <c r="F515" s="26">
        <v>54.3</v>
      </c>
      <c r="G515" s="26">
        <v>54.3</v>
      </c>
      <c r="H515" s="26">
        <v>54.3</v>
      </c>
    </row>
    <row r="516" spans="1:8" ht="40.5" customHeight="1">
      <c r="A516" s="13">
        <f t="shared" si="36"/>
        <v>500</v>
      </c>
      <c r="B516" s="53" t="s">
        <v>453</v>
      </c>
      <c r="C516" s="53" t="s">
        <v>407</v>
      </c>
      <c r="D516" s="13"/>
      <c r="E516" s="14" t="s">
        <v>239</v>
      </c>
      <c r="F516" s="26">
        <f>F517+F518</f>
        <v>60.1</v>
      </c>
      <c r="G516" s="26">
        <f>G517+G518</f>
        <v>60.1</v>
      </c>
      <c r="H516" s="26">
        <f>H517+H518</f>
        <v>60.1</v>
      </c>
    </row>
    <row r="517" spans="1:8" ht="12.75">
      <c r="A517" s="13">
        <f t="shared" si="36"/>
        <v>501</v>
      </c>
      <c r="B517" s="53" t="s">
        <v>453</v>
      </c>
      <c r="C517" s="53" t="s">
        <v>407</v>
      </c>
      <c r="D517" s="13">
        <v>244</v>
      </c>
      <c r="E517" s="14" t="s">
        <v>173</v>
      </c>
      <c r="F517" s="26">
        <v>21.9</v>
      </c>
      <c r="G517" s="26">
        <v>21.9</v>
      </c>
      <c r="H517" s="26">
        <v>21.9</v>
      </c>
    </row>
    <row r="518" spans="1:8" ht="24">
      <c r="A518" s="13">
        <f t="shared" si="36"/>
        <v>502</v>
      </c>
      <c r="B518" s="53"/>
      <c r="C518" s="53"/>
      <c r="D518" s="13">
        <v>313</v>
      </c>
      <c r="E518" s="14" t="s">
        <v>66</v>
      </c>
      <c r="F518" s="26">
        <v>38.2</v>
      </c>
      <c r="G518" s="26">
        <v>38.2</v>
      </c>
      <c r="H518" s="26">
        <v>38.2</v>
      </c>
    </row>
    <row r="519" spans="1:8" ht="36">
      <c r="A519" s="13">
        <f t="shared" si="36"/>
        <v>503</v>
      </c>
      <c r="B519" s="53" t="s">
        <v>453</v>
      </c>
      <c r="C519" s="53" t="s">
        <v>408</v>
      </c>
      <c r="D519" s="13"/>
      <c r="E519" s="14" t="s">
        <v>67</v>
      </c>
      <c r="F519" s="26">
        <f>F520</f>
        <v>30</v>
      </c>
      <c r="G519" s="26">
        <f>G520</f>
        <v>30</v>
      </c>
      <c r="H519" s="26">
        <f>H520</f>
        <v>30</v>
      </c>
    </row>
    <row r="520" spans="1:8" ht="12.75">
      <c r="A520" s="13">
        <f t="shared" si="36"/>
        <v>504</v>
      </c>
      <c r="B520" s="53" t="s">
        <v>453</v>
      </c>
      <c r="C520" s="53" t="s">
        <v>408</v>
      </c>
      <c r="D520" s="13">
        <v>244</v>
      </c>
      <c r="E520" s="14" t="s">
        <v>173</v>
      </c>
      <c r="F520" s="26">
        <v>30</v>
      </c>
      <c r="G520" s="26">
        <v>30</v>
      </c>
      <c r="H520" s="26">
        <v>30</v>
      </c>
    </row>
    <row r="521" spans="1:8" ht="12.75">
      <c r="A521" s="13">
        <f t="shared" si="36"/>
        <v>505</v>
      </c>
      <c r="B521" s="53" t="s">
        <v>453</v>
      </c>
      <c r="C521" s="53" t="s">
        <v>409</v>
      </c>
      <c r="D521" s="13"/>
      <c r="E521" s="14" t="s">
        <v>242</v>
      </c>
      <c r="F521" s="26">
        <f>F522</f>
        <v>454.4</v>
      </c>
      <c r="G521" s="26">
        <f>G522</f>
        <v>0</v>
      </c>
      <c r="H521" s="26">
        <f>H522</f>
        <v>0</v>
      </c>
    </row>
    <row r="522" spans="1:8" ht="12.75">
      <c r="A522" s="13">
        <f t="shared" si="36"/>
        <v>506</v>
      </c>
      <c r="B522" s="53" t="s">
        <v>453</v>
      </c>
      <c r="C522" s="53" t="s">
        <v>409</v>
      </c>
      <c r="D522" s="13">
        <v>540</v>
      </c>
      <c r="E522" s="14" t="s">
        <v>10</v>
      </c>
      <c r="F522" s="26">
        <v>454.4</v>
      </c>
      <c r="G522" s="26">
        <v>0</v>
      </c>
      <c r="H522" s="26">
        <v>0</v>
      </c>
    </row>
    <row r="523" spans="1:8" ht="24">
      <c r="A523" s="24">
        <f t="shared" si="36"/>
        <v>507</v>
      </c>
      <c r="B523" s="52" t="s">
        <v>453</v>
      </c>
      <c r="C523" s="52" t="s">
        <v>338</v>
      </c>
      <c r="D523" s="24"/>
      <c r="E523" s="25" t="s">
        <v>99</v>
      </c>
      <c r="F523" s="20">
        <f>F524+F528</f>
        <v>3597.1000000000004</v>
      </c>
      <c r="G523" s="20">
        <f>G524+G528</f>
        <v>3623</v>
      </c>
      <c r="H523" s="20">
        <f>H524+H528</f>
        <v>3650.2999999999997</v>
      </c>
    </row>
    <row r="524" spans="1:8" ht="36">
      <c r="A524" s="13">
        <f t="shared" si="36"/>
        <v>508</v>
      </c>
      <c r="B524" s="53" t="s">
        <v>453</v>
      </c>
      <c r="C524" s="53" t="s">
        <v>392</v>
      </c>
      <c r="D524" s="13"/>
      <c r="E524" s="14" t="s">
        <v>103</v>
      </c>
      <c r="F524" s="26">
        <f>F525</f>
        <v>265.40000000000003</v>
      </c>
      <c r="G524" s="26">
        <f>G525</f>
        <v>268</v>
      </c>
      <c r="H524" s="26">
        <f>H525</f>
        <v>270.6</v>
      </c>
    </row>
    <row r="525" spans="1:8" ht="12.75">
      <c r="A525" s="13">
        <f t="shared" si="36"/>
        <v>509</v>
      </c>
      <c r="B525" s="53" t="s">
        <v>453</v>
      </c>
      <c r="C525" s="53" t="s">
        <v>392</v>
      </c>
      <c r="D525" s="13">
        <v>110</v>
      </c>
      <c r="E525" s="14" t="s">
        <v>94</v>
      </c>
      <c r="F525" s="26">
        <f>SUM(F526:F527)</f>
        <v>265.40000000000003</v>
      </c>
      <c r="G525" s="26">
        <f>SUM(G526:G527)</f>
        <v>268</v>
      </c>
      <c r="H525" s="26">
        <f>SUM(H526:H527)</f>
        <v>270.6</v>
      </c>
    </row>
    <row r="526" spans="1:8" ht="12.75">
      <c r="A526" s="13">
        <f t="shared" si="36"/>
        <v>510</v>
      </c>
      <c r="B526" s="53"/>
      <c r="C526" s="53"/>
      <c r="D526" s="13">
        <v>111</v>
      </c>
      <c r="E526" s="14" t="s">
        <v>123</v>
      </c>
      <c r="F526" s="26">
        <v>203.8</v>
      </c>
      <c r="G526" s="26">
        <v>205.8</v>
      </c>
      <c r="H526" s="26">
        <v>207.8</v>
      </c>
    </row>
    <row r="527" spans="1:8" ht="27" customHeight="1">
      <c r="A527" s="13">
        <f t="shared" si="36"/>
        <v>511</v>
      </c>
      <c r="B527" s="53"/>
      <c r="C527" s="53"/>
      <c r="D527" s="13">
        <v>119</v>
      </c>
      <c r="E527" s="14" t="s">
        <v>125</v>
      </c>
      <c r="F527" s="26">
        <v>61.6</v>
      </c>
      <c r="G527" s="26">
        <v>62.2</v>
      </c>
      <c r="H527" s="26">
        <v>62.8</v>
      </c>
    </row>
    <row r="528" spans="1:8" ht="42" customHeight="1">
      <c r="A528" s="13">
        <f t="shared" si="36"/>
        <v>512</v>
      </c>
      <c r="B528" s="53" t="s">
        <v>453</v>
      </c>
      <c r="C528" s="53" t="s">
        <v>393</v>
      </c>
      <c r="D528" s="13"/>
      <c r="E528" s="14" t="s">
        <v>101</v>
      </c>
      <c r="F528" s="26">
        <f>F529+F532</f>
        <v>3331.7000000000003</v>
      </c>
      <c r="G528" s="26">
        <f>G529+G532</f>
        <v>3355</v>
      </c>
      <c r="H528" s="26">
        <f>H529+H532</f>
        <v>3379.7</v>
      </c>
    </row>
    <row r="529" spans="1:8" ht="12.75">
      <c r="A529" s="13">
        <f t="shared" si="36"/>
        <v>513</v>
      </c>
      <c r="B529" s="53" t="s">
        <v>453</v>
      </c>
      <c r="C529" s="53" t="s">
        <v>393</v>
      </c>
      <c r="D529" s="13">
        <v>110</v>
      </c>
      <c r="E529" s="14" t="s">
        <v>94</v>
      </c>
      <c r="F529" s="26">
        <f>SUM(F530:F531)</f>
        <v>2453.9</v>
      </c>
      <c r="G529" s="26">
        <f>SUM(G530:G531)</f>
        <v>2477.2</v>
      </c>
      <c r="H529" s="26">
        <f>SUM(H530:H531)</f>
        <v>2501.8999999999996</v>
      </c>
    </row>
    <row r="530" spans="1:8" ht="12.75">
      <c r="A530" s="13">
        <f t="shared" si="36"/>
        <v>514</v>
      </c>
      <c r="B530" s="53"/>
      <c r="C530" s="53"/>
      <c r="D530" s="13">
        <v>111</v>
      </c>
      <c r="E530" s="14" t="s">
        <v>123</v>
      </c>
      <c r="F530" s="26">
        <v>1884.7</v>
      </c>
      <c r="G530" s="26">
        <v>1902.6</v>
      </c>
      <c r="H530" s="26">
        <v>1921.6</v>
      </c>
    </row>
    <row r="531" spans="1:8" ht="28.5" customHeight="1">
      <c r="A531" s="13">
        <f t="shared" si="36"/>
        <v>515</v>
      </c>
      <c r="B531" s="53"/>
      <c r="C531" s="53"/>
      <c r="D531" s="13">
        <v>119</v>
      </c>
      <c r="E531" s="14" t="s">
        <v>125</v>
      </c>
      <c r="F531" s="26">
        <v>569.2</v>
      </c>
      <c r="G531" s="26">
        <v>574.6</v>
      </c>
      <c r="H531" s="26">
        <v>580.3</v>
      </c>
    </row>
    <row r="532" spans="1:8" ht="24">
      <c r="A532" s="13">
        <f t="shared" si="36"/>
        <v>516</v>
      </c>
      <c r="B532" s="53"/>
      <c r="C532" s="53"/>
      <c r="D532" s="13">
        <v>240</v>
      </c>
      <c r="E532" s="14" t="s">
        <v>93</v>
      </c>
      <c r="F532" s="26">
        <f>SUM(F533:F534)</f>
        <v>877.8000000000001</v>
      </c>
      <c r="G532" s="26">
        <f>SUM(G533:G534)</f>
        <v>877.8000000000001</v>
      </c>
      <c r="H532" s="26">
        <f>SUM(H533:H534)</f>
        <v>877.8000000000001</v>
      </c>
    </row>
    <row r="533" spans="1:8" ht="24">
      <c r="A533" s="13">
        <f t="shared" si="36"/>
        <v>517</v>
      </c>
      <c r="B533" s="53"/>
      <c r="C533" s="53"/>
      <c r="D533" s="13">
        <v>242</v>
      </c>
      <c r="E533" s="14" t="s">
        <v>2</v>
      </c>
      <c r="F533" s="26">
        <v>694.7</v>
      </c>
      <c r="G533" s="26">
        <v>694.7</v>
      </c>
      <c r="H533" s="26">
        <v>694.7</v>
      </c>
    </row>
    <row r="534" spans="1:8" ht="12.75">
      <c r="A534" s="13">
        <f t="shared" si="36"/>
        <v>518</v>
      </c>
      <c r="B534" s="53"/>
      <c r="C534" s="53"/>
      <c r="D534" s="13">
        <v>244</v>
      </c>
      <c r="E534" s="14" t="s">
        <v>173</v>
      </c>
      <c r="F534" s="26">
        <v>183.1</v>
      </c>
      <c r="G534" s="26">
        <v>183.1</v>
      </c>
      <c r="H534" s="26">
        <v>183.1</v>
      </c>
    </row>
    <row r="535" spans="1:8" ht="12.75">
      <c r="A535" s="24">
        <f t="shared" si="36"/>
        <v>519</v>
      </c>
      <c r="B535" s="52" t="s">
        <v>454</v>
      </c>
      <c r="C535" s="52"/>
      <c r="D535" s="24"/>
      <c r="E535" s="24" t="s">
        <v>34</v>
      </c>
      <c r="F535" s="20">
        <f>F536+F544+F564</f>
        <v>13307.5</v>
      </c>
      <c r="G535" s="20">
        <f>G536+G544+G564</f>
        <v>10653.9</v>
      </c>
      <c r="H535" s="20">
        <f>H536+H544+H564</f>
        <v>10725.699999999999</v>
      </c>
    </row>
    <row r="536" spans="1:8" ht="12.75">
      <c r="A536" s="24">
        <f t="shared" si="36"/>
        <v>520</v>
      </c>
      <c r="B536" s="52" t="s">
        <v>455</v>
      </c>
      <c r="C536" s="52"/>
      <c r="D536" s="24"/>
      <c r="E536" s="25" t="s">
        <v>35</v>
      </c>
      <c r="F536" s="20">
        <f>F537</f>
        <v>622.4</v>
      </c>
      <c r="G536" s="20">
        <f aca="true" t="shared" si="37" ref="G536:H538">G537</f>
        <v>622.4</v>
      </c>
      <c r="H536" s="20">
        <f t="shared" si="37"/>
        <v>622.4</v>
      </c>
    </row>
    <row r="537" spans="1:8" ht="24">
      <c r="A537" s="13">
        <f t="shared" si="36"/>
        <v>521</v>
      </c>
      <c r="B537" s="53" t="s">
        <v>455</v>
      </c>
      <c r="C537" s="53" t="s">
        <v>289</v>
      </c>
      <c r="D537" s="13"/>
      <c r="E537" s="14" t="s">
        <v>217</v>
      </c>
      <c r="F537" s="26">
        <f>F538</f>
        <v>622.4</v>
      </c>
      <c r="G537" s="26">
        <f t="shared" si="37"/>
        <v>622.4</v>
      </c>
      <c r="H537" s="26">
        <f t="shared" si="37"/>
        <v>622.4</v>
      </c>
    </row>
    <row r="538" spans="1:8" ht="24">
      <c r="A538" s="24">
        <f t="shared" si="36"/>
        <v>522</v>
      </c>
      <c r="B538" s="52" t="s">
        <v>455</v>
      </c>
      <c r="C538" s="52" t="s">
        <v>410</v>
      </c>
      <c r="D538" s="24"/>
      <c r="E538" s="25" t="s">
        <v>72</v>
      </c>
      <c r="F538" s="20">
        <f>F539</f>
        <v>622.4</v>
      </c>
      <c r="G538" s="20">
        <f t="shared" si="37"/>
        <v>622.4</v>
      </c>
      <c r="H538" s="20">
        <f t="shared" si="37"/>
        <v>622.4</v>
      </c>
    </row>
    <row r="539" spans="1:8" ht="24">
      <c r="A539" s="13">
        <f t="shared" si="36"/>
        <v>523</v>
      </c>
      <c r="B539" s="53" t="s">
        <v>455</v>
      </c>
      <c r="C539" s="53" t="s">
        <v>411</v>
      </c>
      <c r="D539" s="13"/>
      <c r="E539" s="14" t="s">
        <v>73</v>
      </c>
      <c r="F539" s="26">
        <f>F540+F543</f>
        <v>622.4</v>
      </c>
      <c r="G539" s="26">
        <f>G540+G543</f>
        <v>622.4</v>
      </c>
      <c r="H539" s="26">
        <f>H540+H543</f>
        <v>622.4</v>
      </c>
    </row>
    <row r="540" spans="1:8" ht="12.75">
      <c r="A540" s="13">
        <f t="shared" si="36"/>
        <v>524</v>
      </c>
      <c r="B540" s="53" t="s">
        <v>455</v>
      </c>
      <c r="C540" s="53" t="s">
        <v>411</v>
      </c>
      <c r="D540" s="13">
        <v>110</v>
      </c>
      <c r="E540" s="14" t="s">
        <v>94</v>
      </c>
      <c r="F540" s="26">
        <f>F541+F542</f>
        <v>60.8</v>
      </c>
      <c r="G540" s="26">
        <f>G541+G542</f>
        <v>60.8</v>
      </c>
      <c r="H540" s="26">
        <f>H541+H542</f>
        <v>60.8</v>
      </c>
    </row>
    <row r="541" spans="1:8" ht="24">
      <c r="A541" s="13">
        <f t="shared" si="36"/>
        <v>525</v>
      </c>
      <c r="B541" s="53"/>
      <c r="C541" s="53"/>
      <c r="D541" s="13">
        <v>112</v>
      </c>
      <c r="E541" s="14" t="s">
        <v>124</v>
      </c>
      <c r="F541" s="26">
        <v>13.2</v>
      </c>
      <c r="G541" s="26">
        <v>13.2</v>
      </c>
      <c r="H541" s="26">
        <v>13.2</v>
      </c>
    </row>
    <row r="542" spans="1:8" ht="36">
      <c r="A542" s="13">
        <f t="shared" si="36"/>
        <v>526</v>
      </c>
      <c r="B542" s="53"/>
      <c r="C542" s="53"/>
      <c r="D542" s="13">
        <v>113</v>
      </c>
      <c r="E542" s="14" t="s">
        <v>141</v>
      </c>
      <c r="F542" s="26">
        <v>47.6</v>
      </c>
      <c r="G542" s="26">
        <v>47.6</v>
      </c>
      <c r="H542" s="26">
        <v>47.6</v>
      </c>
    </row>
    <row r="543" spans="1:8" ht="12.75">
      <c r="A543" s="13">
        <f t="shared" si="36"/>
        <v>527</v>
      </c>
      <c r="B543" s="53"/>
      <c r="C543" s="53"/>
      <c r="D543" s="13">
        <v>244</v>
      </c>
      <c r="E543" s="14" t="s">
        <v>173</v>
      </c>
      <c r="F543" s="26">
        <v>561.6</v>
      </c>
      <c r="G543" s="26">
        <v>561.6</v>
      </c>
      <c r="H543" s="26">
        <v>561.6</v>
      </c>
    </row>
    <row r="544" spans="1:8" ht="12.75">
      <c r="A544" s="24">
        <f t="shared" si="36"/>
        <v>528</v>
      </c>
      <c r="B544" s="52" t="s">
        <v>456</v>
      </c>
      <c r="C544" s="52"/>
      <c r="D544" s="24"/>
      <c r="E544" s="25" t="s">
        <v>36</v>
      </c>
      <c r="F544" s="20">
        <f aca="true" t="shared" si="38" ref="F544:H545">F545</f>
        <v>11196.5</v>
      </c>
      <c r="G544" s="20">
        <f t="shared" si="38"/>
        <v>8530.9</v>
      </c>
      <c r="H544" s="20">
        <f t="shared" si="38"/>
        <v>8589.9</v>
      </c>
    </row>
    <row r="545" spans="1:8" ht="24">
      <c r="A545" s="13">
        <f t="shared" si="36"/>
        <v>529</v>
      </c>
      <c r="B545" s="53" t="s">
        <v>456</v>
      </c>
      <c r="C545" s="53" t="s">
        <v>289</v>
      </c>
      <c r="D545" s="13"/>
      <c r="E545" s="14" t="s">
        <v>217</v>
      </c>
      <c r="F545" s="26">
        <f t="shared" si="38"/>
        <v>11196.5</v>
      </c>
      <c r="G545" s="26">
        <f t="shared" si="38"/>
        <v>8530.9</v>
      </c>
      <c r="H545" s="26">
        <f t="shared" si="38"/>
        <v>8589.9</v>
      </c>
    </row>
    <row r="546" spans="1:9" ht="24">
      <c r="A546" s="24">
        <f t="shared" si="36"/>
        <v>530</v>
      </c>
      <c r="B546" s="52" t="s">
        <v>456</v>
      </c>
      <c r="C546" s="52" t="s">
        <v>410</v>
      </c>
      <c r="D546" s="13"/>
      <c r="E546" s="25" t="s">
        <v>72</v>
      </c>
      <c r="F546" s="20">
        <f>F547+F552+F562</f>
        <v>11196.5</v>
      </c>
      <c r="G546" s="20">
        <f>G547+G552</f>
        <v>8530.9</v>
      </c>
      <c r="H546" s="20">
        <f>H547+H552</f>
        <v>8589.9</v>
      </c>
      <c r="I546" s="1"/>
    </row>
    <row r="547" spans="1:8" ht="12.75">
      <c r="A547" s="13">
        <f t="shared" si="36"/>
        <v>531</v>
      </c>
      <c r="B547" s="53" t="s">
        <v>456</v>
      </c>
      <c r="C547" s="53" t="s">
        <v>412</v>
      </c>
      <c r="D547" s="13"/>
      <c r="E547" s="14" t="s">
        <v>74</v>
      </c>
      <c r="F547" s="26">
        <f>F548+F551</f>
        <v>1058.7</v>
      </c>
      <c r="G547" s="26">
        <f>G548+G551</f>
        <v>1058.7</v>
      </c>
      <c r="H547" s="26">
        <f>H548+H551</f>
        <v>1058.7</v>
      </c>
    </row>
    <row r="548" spans="1:8" ht="12.75">
      <c r="A548" s="13">
        <f t="shared" si="36"/>
        <v>532</v>
      </c>
      <c r="B548" s="53" t="s">
        <v>456</v>
      </c>
      <c r="C548" s="53" t="s">
        <v>412</v>
      </c>
      <c r="D548" s="13">
        <v>110</v>
      </c>
      <c r="E548" s="14" t="s">
        <v>94</v>
      </c>
      <c r="F548" s="26">
        <f>F549+F550</f>
        <v>177.5</v>
      </c>
      <c r="G548" s="26">
        <f>G549+G550</f>
        <v>177.5</v>
      </c>
      <c r="H548" s="26">
        <f>H549+H550</f>
        <v>177.5</v>
      </c>
    </row>
    <row r="549" spans="1:8" ht="24">
      <c r="A549" s="13">
        <f t="shared" si="36"/>
        <v>533</v>
      </c>
      <c r="B549" s="53"/>
      <c r="C549" s="53"/>
      <c r="D549" s="13">
        <v>112</v>
      </c>
      <c r="E549" s="14" t="s">
        <v>124</v>
      </c>
      <c r="F549" s="26">
        <v>20.1</v>
      </c>
      <c r="G549" s="26">
        <v>20.1</v>
      </c>
      <c r="H549" s="26">
        <v>20.1</v>
      </c>
    </row>
    <row r="550" spans="1:8" ht="36">
      <c r="A550" s="13">
        <f t="shared" si="36"/>
        <v>534</v>
      </c>
      <c r="B550" s="53"/>
      <c r="C550" s="53"/>
      <c r="D550" s="13">
        <v>113</v>
      </c>
      <c r="E550" s="14" t="s">
        <v>141</v>
      </c>
      <c r="F550" s="26">
        <v>157.4</v>
      </c>
      <c r="G550" s="26">
        <v>157.4</v>
      </c>
      <c r="H550" s="26">
        <v>157.4</v>
      </c>
    </row>
    <row r="551" spans="1:8" ht="12.75">
      <c r="A551" s="13">
        <f t="shared" si="36"/>
        <v>535</v>
      </c>
      <c r="B551" s="53"/>
      <c r="C551" s="53"/>
      <c r="D551" s="13">
        <v>244</v>
      </c>
      <c r="E551" s="14" t="s">
        <v>173</v>
      </c>
      <c r="F551" s="26">
        <v>881.2</v>
      </c>
      <c r="G551" s="26">
        <v>881.2</v>
      </c>
      <c r="H551" s="26">
        <v>881.2</v>
      </c>
    </row>
    <row r="552" spans="1:8" ht="12.75">
      <c r="A552" s="13">
        <f t="shared" si="36"/>
        <v>536</v>
      </c>
      <c r="B552" s="53" t="s">
        <v>456</v>
      </c>
      <c r="C552" s="53" t="s">
        <v>470</v>
      </c>
      <c r="D552" s="13"/>
      <c r="E552" s="14" t="s">
        <v>143</v>
      </c>
      <c r="F552" s="26">
        <f>F553+F556+F559</f>
        <v>7562.7</v>
      </c>
      <c r="G552" s="26">
        <f>G553+G558+G560</f>
        <v>7472.199999999999</v>
      </c>
      <c r="H552" s="26">
        <f>H553+H558+H560</f>
        <v>7531.199999999999</v>
      </c>
    </row>
    <row r="553" spans="1:8" ht="12.75">
      <c r="A553" s="13">
        <f t="shared" si="36"/>
        <v>537</v>
      </c>
      <c r="B553" s="53" t="s">
        <v>456</v>
      </c>
      <c r="C553" s="53" t="s">
        <v>470</v>
      </c>
      <c r="D553" s="13">
        <v>110</v>
      </c>
      <c r="E553" s="14" t="s">
        <v>94</v>
      </c>
      <c r="F553" s="26">
        <f>SUM(F554:F555)</f>
        <v>5292.1</v>
      </c>
      <c r="G553" s="26">
        <f>SUM(G554:G555)</f>
        <v>5342.4</v>
      </c>
      <c r="H553" s="26">
        <f>SUM(H554:H555)</f>
        <v>5395.9</v>
      </c>
    </row>
    <row r="554" spans="1:8" ht="12.75">
      <c r="A554" s="13">
        <f t="shared" si="36"/>
        <v>538</v>
      </c>
      <c r="B554" s="53"/>
      <c r="C554" s="53"/>
      <c r="D554" s="13">
        <v>111</v>
      </c>
      <c r="E554" s="14" t="s">
        <v>123</v>
      </c>
      <c r="F554" s="26">
        <v>4064.6</v>
      </c>
      <c r="G554" s="26">
        <v>4103.2</v>
      </c>
      <c r="H554" s="26">
        <v>4144.3</v>
      </c>
    </row>
    <row r="555" spans="1:8" ht="27.75" customHeight="1">
      <c r="A555" s="13">
        <f t="shared" si="36"/>
        <v>539</v>
      </c>
      <c r="B555" s="53"/>
      <c r="C555" s="53"/>
      <c r="D555" s="13">
        <v>119</v>
      </c>
      <c r="E555" s="14" t="s">
        <v>125</v>
      </c>
      <c r="F555" s="26">
        <v>1227.5</v>
      </c>
      <c r="G555" s="26">
        <v>1239.2</v>
      </c>
      <c r="H555" s="26">
        <v>1251.6</v>
      </c>
    </row>
    <row r="556" spans="1:8" ht="24">
      <c r="A556" s="13">
        <f aca="true" t="shared" si="39" ref="A556:A598">A555+1</f>
        <v>540</v>
      </c>
      <c r="B556" s="53"/>
      <c r="C556" s="53"/>
      <c r="D556" s="13">
        <v>240</v>
      </c>
      <c r="E556" s="14" t="s">
        <v>116</v>
      </c>
      <c r="F556" s="26">
        <f>F557+F558</f>
        <v>1225.4</v>
      </c>
      <c r="G556" s="26">
        <f>G557+G558</f>
        <v>1084.9</v>
      </c>
      <c r="H556" s="26">
        <f>H557+H558</f>
        <v>1090.4</v>
      </c>
    </row>
    <row r="557" spans="1:8" ht="24">
      <c r="A557" s="13">
        <f t="shared" si="39"/>
        <v>541</v>
      </c>
      <c r="B557" s="53"/>
      <c r="C557" s="53"/>
      <c r="D557" s="13">
        <v>242</v>
      </c>
      <c r="E557" s="14" t="s">
        <v>2</v>
      </c>
      <c r="F557" s="26">
        <v>1.9</v>
      </c>
      <c r="G557" s="26">
        <v>0</v>
      </c>
      <c r="H557" s="26">
        <v>0</v>
      </c>
    </row>
    <row r="558" spans="1:8" ht="12.75">
      <c r="A558" s="13">
        <f t="shared" si="39"/>
        <v>542</v>
      </c>
      <c r="B558" s="53"/>
      <c r="C558" s="53"/>
      <c r="D558" s="13">
        <v>244</v>
      </c>
      <c r="E558" s="14" t="s">
        <v>173</v>
      </c>
      <c r="F558" s="26">
        <v>1223.5</v>
      </c>
      <c r="G558" s="26">
        <v>1084.9</v>
      </c>
      <c r="H558" s="26">
        <v>1090.4</v>
      </c>
    </row>
    <row r="559" spans="1:8" ht="12.75">
      <c r="A559" s="13">
        <f t="shared" si="39"/>
        <v>543</v>
      </c>
      <c r="B559" s="53"/>
      <c r="C559" s="53"/>
      <c r="D559" s="13">
        <v>850</v>
      </c>
      <c r="E559" s="14" t="s">
        <v>228</v>
      </c>
      <c r="F559" s="26">
        <f>F560+F561</f>
        <v>1045.2</v>
      </c>
      <c r="G559" s="26">
        <f>G560+G561</f>
        <v>1044.9</v>
      </c>
      <c r="H559" s="26">
        <f>H560+H561</f>
        <v>1044.9</v>
      </c>
    </row>
    <row r="560" spans="1:8" ht="12.75">
      <c r="A560" s="13">
        <f t="shared" si="39"/>
        <v>544</v>
      </c>
      <c r="B560" s="53"/>
      <c r="C560" s="53"/>
      <c r="D560" s="13">
        <v>851</v>
      </c>
      <c r="E560" s="14" t="s">
        <v>48</v>
      </c>
      <c r="F560" s="26">
        <v>1044.9</v>
      </c>
      <c r="G560" s="26">
        <v>1044.9</v>
      </c>
      <c r="H560" s="26">
        <v>1044.9</v>
      </c>
    </row>
    <row r="561" spans="1:8" ht="12.75">
      <c r="A561" s="13">
        <f t="shared" si="39"/>
        <v>545</v>
      </c>
      <c r="B561" s="53"/>
      <c r="C561" s="53"/>
      <c r="D561" s="13">
        <v>852</v>
      </c>
      <c r="E561" s="14" t="s">
        <v>254</v>
      </c>
      <c r="F561" s="26">
        <v>0.3</v>
      </c>
      <c r="G561" s="26">
        <v>0</v>
      </c>
      <c r="H561" s="26">
        <v>0</v>
      </c>
    </row>
    <row r="562" spans="1:8" ht="12.75">
      <c r="A562" s="13">
        <f t="shared" si="39"/>
        <v>546</v>
      </c>
      <c r="B562" s="53" t="s">
        <v>456</v>
      </c>
      <c r="C562" s="53" t="s">
        <v>413</v>
      </c>
      <c r="D562" s="13"/>
      <c r="E562" s="14" t="s">
        <v>240</v>
      </c>
      <c r="F562" s="26">
        <f>F563</f>
        <v>2575.1</v>
      </c>
      <c r="G562" s="26">
        <f>G563</f>
        <v>0</v>
      </c>
      <c r="H562" s="26">
        <f>H563</f>
        <v>0</v>
      </c>
    </row>
    <row r="563" spans="1:8" ht="12.75">
      <c r="A563" s="13">
        <f t="shared" si="39"/>
        <v>547</v>
      </c>
      <c r="B563" s="53" t="s">
        <v>456</v>
      </c>
      <c r="C563" s="53" t="s">
        <v>413</v>
      </c>
      <c r="D563" s="13">
        <v>244</v>
      </c>
      <c r="E563" s="14" t="s">
        <v>173</v>
      </c>
      <c r="F563" s="26">
        <v>2575.1</v>
      </c>
      <c r="G563" s="26">
        <v>0</v>
      </c>
      <c r="H563" s="26">
        <v>0</v>
      </c>
    </row>
    <row r="564" spans="1:8" ht="12.75">
      <c r="A564" s="24">
        <f t="shared" si="39"/>
        <v>548</v>
      </c>
      <c r="B564" s="52" t="s">
        <v>457</v>
      </c>
      <c r="C564" s="52"/>
      <c r="D564" s="24"/>
      <c r="E564" s="25" t="s">
        <v>37</v>
      </c>
      <c r="F564" s="20">
        <f>F565</f>
        <v>1488.6</v>
      </c>
      <c r="G564" s="20">
        <f aca="true" t="shared" si="40" ref="G564:H566">G565</f>
        <v>1500.6</v>
      </c>
      <c r="H564" s="20">
        <f t="shared" si="40"/>
        <v>1513.3999999999999</v>
      </c>
    </row>
    <row r="565" spans="1:8" ht="24">
      <c r="A565" s="13">
        <f t="shared" si="39"/>
        <v>549</v>
      </c>
      <c r="B565" s="53" t="s">
        <v>457</v>
      </c>
      <c r="C565" s="53" t="s">
        <v>289</v>
      </c>
      <c r="D565" s="13"/>
      <c r="E565" s="14" t="s">
        <v>217</v>
      </c>
      <c r="F565" s="26">
        <f>F566</f>
        <v>1488.6</v>
      </c>
      <c r="G565" s="26">
        <f t="shared" si="40"/>
        <v>1500.6</v>
      </c>
      <c r="H565" s="26">
        <f t="shared" si="40"/>
        <v>1513.3999999999999</v>
      </c>
    </row>
    <row r="566" spans="1:8" ht="24">
      <c r="A566" s="24">
        <f t="shared" si="39"/>
        <v>550</v>
      </c>
      <c r="B566" s="52" t="s">
        <v>457</v>
      </c>
      <c r="C566" s="52" t="s">
        <v>410</v>
      </c>
      <c r="D566" s="24"/>
      <c r="E566" s="25" t="s">
        <v>72</v>
      </c>
      <c r="F566" s="20">
        <f>F567</f>
        <v>1488.6</v>
      </c>
      <c r="G566" s="20">
        <f t="shared" si="40"/>
        <v>1500.6</v>
      </c>
      <c r="H566" s="20">
        <f t="shared" si="40"/>
        <v>1513.3999999999999</v>
      </c>
    </row>
    <row r="567" spans="1:8" ht="24">
      <c r="A567" s="13">
        <f t="shared" si="39"/>
        <v>551</v>
      </c>
      <c r="B567" s="53" t="s">
        <v>457</v>
      </c>
      <c r="C567" s="53" t="s">
        <v>414</v>
      </c>
      <c r="D567" s="13"/>
      <c r="E567" s="14" t="s">
        <v>144</v>
      </c>
      <c r="F567" s="26">
        <f>F568+F571</f>
        <v>1488.6</v>
      </c>
      <c r="G567" s="26">
        <f>G568+G571</f>
        <v>1500.6</v>
      </c>
      <c r="H567" s="26">
        <f>H568+H571</f>
        <v>1513.3999999999999</v>
      </c>
    </row>
    <row r="568" spans="1:8" ht="12.75">
      <c r="A568" s="13">
        <f t="shared" si="39"/>
        <v>552</v>
      </c>
      <c r="B568" s="53" t="s">
        <v>457</v>
      </c>
      <c r="C568" s="53" t="s">
        <v>414</v>
      </c>
      <c r="D568" s="13">
        <v>110</v>
      </c>
      <c r="E568" s="14" t="s">
        <v>94</v>
      </c>
      <c r="F568" s="26">
        <f>SUM(F569:F570)</f>
        <v>1264</v>
      </c>
      <c r="G568" s="26">
        <f>SUM(G569:G570)</f>
        <v>1276</v>
      </c>
      <c r="H568" s="26">
        <f>SUM(H569:H570)</f>
        <v>1288.8</v>
      </c>
    </row>
    <row r="569" spans="1:8" ht="12.75">
      <c r="A569" s="13">
        <f t="shared" si="39"/>
        <v>553</v>
      </c>
      <c r="B569" s="53"/>
      <c r="C569" s="53"/>
      <c r="D569" s="13">
        <v>111</v>
      </c>
      <c r="E569" s="14" t="s">
        <v>123</v>
      </c>
      <c r="F569" s="26">
        <v>970.8</v>
      </c>
      <c r="G569" s="26">
        <v>980</v>
      </c>
      <c r="H569" s="26">
        <v>989.8</v>
      </c>
    </row>
    <row r="570" spans="1:8" ht="27.75" customHeight="1">
      <c r="A570" s="13">
        <f t="shared" si="39"/>
        <v>554</v>
      </c>
      <c r="B570" s="53"/>
      <c r="C570" s="53"/>
      <c r="D570" s="13">
        <v>119</v>
      </c>
      <c r="E570" s="14" t="s">
        <v>125</v>
      </c>
      <c r="F570" s="26">
        <v>293.2</v>
      </c>
      <c r="G570" s="26">
        <v>296</v>
      </c>
      <c r="H570" s="26">
        <v>299</v>
      </c>
    </row>
    <row r="571" spans="1:8" ht="24">
      <c r="A571" s="13">
        <f t="shared" si="39"/>
        <v>555</v>
      </c>
      <c r="B571" s="53"/>
      <c r="C571" s="53"/>
      <c r="D571" s="13">
        <v>240</v>
      </c>
      <c r="E571" s="14" t="s">
        <v>93</v>
      </c>
      <c r="F571" s="26">
        <f>F572+F573</f>
        <v>224.6</v>
      </c>
      <c r="G571" s="26">
        <f>G572+G573</f>
        <v>224.6</v>
      </c>
      <c r="H571" s="26">
        <f>H572+H573</f>
        <v>224.6</v>
      </c>
    </row>
    <row r="572" spans="1:8" ht="24">
      <c r="A572" s="13">
        <f t="shared" si="39"/>
        <v>556</v>
      </c>
      <c r="B572" s="53"/>
      <c r="C572" s="53"/>
      <c r="D572" s="13">
        <v>242</v>
      </c>
      <c r="E572" s="14" t="s">
        <v>2</v>
      </c>
      <c r="F572" s="26">
        <v>197.9</v>
      </c>
      <c r="G572" s="26">
        <v>197.9</v>
      </c>
      <c r="H572" s="26">
        <v>197.9</v>
      </c>
    </row>
    <row r="573" spans="1:8" ht="12.75">
      <c r="A573" s="13">
        <f t="shared" si="39"/>
        <v>557</v>
      </c>
      <c r="B573" s="53"/>
      <c r="C573" s="53"/>
      <c r="D573" s="13">
        <v>244</v>
      </c>
      <c r="E573" s="14" t="s">
        <v>173</v>
      </c>
      <c r="F573" s="26">
        <v>26.7</v>
      </c>
      <c r="G573" s="26">
        <v>26.7</v>
      </c>
      <c r="H573" s="26">
        <v>26.7</v>
      </c>
    </row>
    <row r="574" spans="1:8" ht="12.75">
      <c r="A574" s="24">
        <f t="shared" si="39"/>
        <v>558</v>
      </c>
      <c r="B574" s="52" t="s">
        <v>458</v>
      </c>
      <c r="C574" s="53"/>
      <c r="D574" s="13"/>
      <c r="E574" s="24" t="s">
        <v>114</v>
      </c>
      <c r="F574" s="20">
        <f>F575</f>
        <v>1800</v>
      </c>
      <c r="G574" s="20">
        <f aca="true" t="shared" si="41" ref="G574:H576">G575</f>
        <v>1800</v>
      </c>
      <c r="H574" s="20">
        <f t="shared" si="41"/>
        <v>1800</v>
      </c>
    </row>
    <row r="575" spans="1:8" ht="12.75">
      <c r="A575" s="24">
        <f t="shared" si="39"/>
        <v>559</v>
      </c>
      <c r="B575" s="52" t="s">
        <v>459</v>
      </c>
      <c r="C575" s="53"/>
      <c r="D575" s="13"/>
      <c r="E575" s="25" t="s">
        <v>0</v>
      </c>
      <c r="F575" s="20">
        <f>F576</f>
        <v>1800</v>
      </c>
      <c r="G575" s="20">
        <f t="shared" si="41"/>
        <v>1800</v>
      </c>
      <c r="H575" s="20">
        <f t="shared" si="41"/>
        <v>1800</v>
      </c>
    </row>
    <row r="576" spans="1:8" ht="12.75">
      <c r="A576" s="24">
        <f t="shared" si="39"/>
        <v>560</v>
      </c>
      <c r="B576" s="52" t="s">
        <v>459</v>
      </c>
      <c r="C576" s="52">
        <v>5000000000</v>
      </c>
      <c r="D576" s="24"/>
      <c r="E576" s="25" t="s">
        <v>43</v>
      </c>
      <c r="F576" s="20">
        <f>F577</f>
        <v>1800</v>
      </c>
      <c r="G576" s="20">
        <f t="shared" si="41"/>
        <v>1800</v>
      </c>
      <c r="H576" s="20">
        <f t="shared" si="41"/>
        <v>1800</v>
      </c>
    </row>
    <row r="577" spans="1:8" ht="12.75">
      <c r="A577" s="13">
        <f t="shared" si="39"/>
        <v>561</v>
      </c>
      <c r="B577" s="53" t="s">
        <v>459</v>
      </c>
      <c r="C577" s="53" t="s">
        <v>415</v>
      </c>
      <c r="D577" s="32"/>
      <c r="E577" s="33" t="s">
        <v>210</v>
      </c>
      <c r="F577" s="26">
        <f>F578</f>
        <v>1800</v>
      </c>
      <c r="G577" s="26">
        <f>G578</f>
        <v>1800</v>
      </c>
      <c r="H577" s="26">
        <f>H578</f>
        <v>1800</v>
      </c>
    </row>
    <row r="578" spans="1:8" ht="36">
      <c r="A578" s="13">
        <f t="shared" si="39"/>
        <v>562</v>
      </c>
      <c r="B578" s="53" t="s">
        <v>459</v>
      </c>
      <c r="C578" s="53" t="s">
        <v>415</v>
      </c>
      <c r="D578" s="13">
        <v>611</v>
      </c>
      <c r="E578" s="14" t="s">
        <v>157</v>
      </c>
      <c r="F578" s="26">
        <v>1800</v>
      </c>
      <c r="G578" s="26">
        <v>1800</v>
      </c>
      <c r="H578" s="26">
        <v>1800</v>
      </c>
    </row>
    <row r="579" spans="1:8" ht="24">
      <c r="A579" s="24">
        <f t="shared" si="39"/>
        <v>563</v>
      </c>
      <c r="B579" s="52" t="s">
        <v>460</v>
      </c>
      <c r="C579" s="52"/>
      <c r="D579" s="24"/>
      <c r="E579" s="24" t="s">
        <v>38</v>
      </c>
      <c r="F579" s="20">
        <f>F580</f>
        <v>0.1</v>
      </c>
      <c r="G579" s="20">
        <f aca="true" t="shared" si="42" ref="G579:H583">G580</f>
        <v>0</v>
      </c>
      <c r="H579" s="20">
        <f t="shared" si="42"/>
        <v>0</v>
      </c>
    </row>
    <row r="580" spans="1:8" ht="24">
      <c r="A580" s="24">
        <f t="shared" si="39"/>
        <v>564</v>
      </c>
      <c r="B580" s="52" t="s">
        <v>461</v>
      </c>
      <c r="C580" s="52"/>
      <c r="D580" s="24"/>
      <c r="E580" s="25" t="s">
        <v>115</v>
      </c>
      <c r="F580" s="20">
        <f>F581</f>
        <v>0.1</v>
      </c>
      <c r="G580" s="20">
        <f t="shared" si="42"/>
        <v>0</v>
      </c>
      <c r="H580" s="20">
        <f t="shared" si="42"/>
        <v>0</v>
      </c>
    </row>
    <row r="581" spans="1:8" ht="24">
      <c r="A581" s="13">
        <f t="shared" si="39"/>
        <v>565</v>
      </c>
      <c r="B581" s="53" t="s">
        <v>461</v>
      </c>
      <c r="C581" s="53" t="s">
        <v>284</v>
      </c>
      <c r="D581" s="24"/>
      <c r="E581" s="14" t="s">
        <v>219</v>
      </c>
      <c r="F581" s="26">
        <f>F582</f>
        <v>0.1</v>
      </c>
      <c r="G581" s="26">
        <f t="shared" si="42"/>
        <v>0</v>
      </c>
      <c r="H581" s="26">
        <f t="shared" si="42"/>
        <v>0</v>
      </c>
    </row>
    <row r="582" spans="1:8" ht="12.75">
      <c r="A582" s="24">
        <f t="shared" si="39"/>
        <v>566</v>
      </c>
      <c r="B582" s="52" t="s">
        <v>461</v>
      </c>
      <c r="C582" s="52" t="s">
        <v>416</v>
      </c>
      <c r="D582" s="24"/>
      <c r="E582" s="25" t="s">
        <v>75</v>
      </c>
      <c r="F582" s="20">
        <f>F583</f>
        <v>0.1</v>
      </c>
      <c r="G582" s="20">
        <f t="shared" si="42"/>
        <v>0</v>
      </c>
      <c r="H582" s="20">
        <f t="shared" si="42"/>
        <v>0</v>
      </c>
    </row>
    <row r="583" spans="1:8" ht="36">
      <c r="A583" s="13">
        <f t="shared" si="39"/>
        <v>567</v>
      </c>
      <c r="B583" s="53" t="s">
        <v>461</v>
      </c>
      <c r="C583" s="53" t="s">
        <v>417</v>
      </c>
      <c r="D583" s="13"/>
      <c r="E583" s="49" t="s">
        <v>76</v>
      </c>
      <c r="F583" s="26">
        <f>F584</f>
        <v>0.1</v>
      </c>
      <c r="G583" s="26">
        <f t="shared" si="42"/>
        <v>0</v>
      </c>
      <c r="H583" s="26">
        <f t="shared" si="42"/>
        <v>0</v>
      </c>
    </row>
    <row r="584" spans="1:8" ht="12.75">
      <c r="A584" s="13">
        <f t="shared" si="39"/>
        <v>568</v>
      </c>
      <c r="B584" s="53" t="s">
        <v>461</v>
      </c>
      <c r="C584" s="53" t="s">
        <v>417</v>
      </c>
      <c r="D584" s="13">
        <v>730</v>
      </c>
      <c r="E584" s="14" t="s">
        <v>39</v>
      </c>
      <c r="F584" s="26">
        <v>0.1</v>
      </c>
      <c r="G584" s="26">
        <v>0</v>
      </c>
      <c r="H584" s="26">
        <v>0</v>
      </c>
    </row>
    <row r="585" spans="1:8" ht="24">
      <c r="A585" s="24">
        <f t="shared" si="39"/>
        <v>569</v>
      </c>
      <c r="B585" s="52" t="s">
        <v>462</v>
      </c>
      <c r="C585" s="52"/>
      <c r="D585" s="24"/>
      <c r="E585" s="24" t="s">
        <v>148</v>
      </c>
      <c r="F585" s="20">
        <f>F586+F593</f>
        <v>165604.4</v>
      </c>
      <c r="G585" s="20">
        <f>G586+G593</f>
        <v>155547.19999999998</v>
      </c>
      <c r="H585" s="20">
        <f>H586+H593</f>
        <v>161976.1</v>
      </c>
    </row>
    <row r="586" spans="1:8" ht="29.25" customHeight="1">
      <c r="A586" s="24">
        <f t="shared" si="39"/>
        <v>570</v>
      </c>
      <c r="B586" s="52" t="s">
        <v>463</v>
      </c>
      <c r="C586" s="52"/>
      <c r="D586" s="24"/>
      <c r="E586" s="25" t="s">
        <v>40</v>
      </c>
      <c r="F586" s="20">
        <f aca="true" t="shared" si="43" ref="F586:H587">F587</f>
        <v>28725.4</v>
      </c>
      <c r="G586" s="20">
        <f t="shared" si="43"/>
        <v>26980.8</v>
      </c>
      <c r="H586" s="20">
        <f t="shared" si="43"/>
        <v>28096.1</v>
      </c>
    </row>
    <row r="587" spans="1:8" ht="24">
      <c r="A587" s="13">
        <f t="shared" si="39"/>
        <v>571</v>
      </c>
      <c r="B587" s="53" t="s">
        <v>464</v>
      </c>
      <c r="C587" s="53" t="s">
        <v>284</v>
      </c>
      <c r="D587" s="24"/>
      <c r="E587" s="14" t="s">
        <v>219</v>
      </c>
      <c r="F587" s="26">
        <f t="shared" si="43"/>
        <v>28725.4</v>
      </c>
      <c r="G587" s="26">
        <f t="shared" si="43"/>
        <v>26980.8</v>
      </c>
      <c r="H587" s="26">
        <f t="shared" si="43"/>
        <v>28096.1</v>
      </c>
    </row>
    <row r="588" spans="1:8" ht="24">
      <c r="A588" s="24">
        <f t="shared" si="39"/>
        <v>572</v>
      </c>
      <c r="B588" s="52" t="s">
        <v>463</v>
      </c>
      <c r="C588" s="52" t="s">
        <v>418</v>
      </c>
      <c r="D588" s="24"/>
      <c r="E588" s="25" t="s">
        <v>77</v>
      </c>
      <c r="F588" s="20">
        <f>F589+F591</f>
        <v>28725.4</v>
      </c>
      <c r="G588" s="20">
        <f>G589+G591</f>
        <v>26980.8</v>
      </c>
      <c r="H588" s="20">
        <f>H589+H591</f>
        <v>28096.1</v>
      </c>
    </row>
    <row r="589" spans="1:8" ht="24">
      <c r="A589" s="13">
        <f t="shared" si="39"/>
        <v>573</v>
      </c>
      <c r="B589" s="53" t="s">
        <v>463</v>
      </c>
      <c r="C589" s="53" t="s">
        <v>419</v>
      </c>
      <c r="D589" s="13"/>
      <c r="E589" s="14" t="s">
        <v>78</v>
      </c>
      <c r="F589" s="26">
        <f>F590</f>
        <v>23281.4</v>
      </c>
      <c r="G589" s="26">
        <f>G590</f>
        <v>19309.8</v>
      </c>
      <c r="H589" s="26">
        <f>H590</f>
        <v>20709.1</v>
      </c>
    </row>
    <row r="590" spans="1:8" ht="12.75">
      <c r="A590" s="13">
        <f t="shared" si="39"/>
        <v>574</v>
      </c>
      <c r="B590" s="53" t="s">
        <v>463</v>
      </c>
      <c r="C590" s="53" t="s">
        <v>419</v>
      </c>
      <c r="D590" s="13">
        <v>511</v>
      </c>
      <c r="E590" s="14" t="s">
        <v>149</v>
      </c>
      <c r="F590" s="26">
        <v>23281.4</v>
      </c>
      <c r="G590" s="26">
        <v>19309.8</v>
      </c>
      <c r="H590" s="26">
        <v>20709.1</v>
      </c>
    </row>
    <row r="591" spans="1:8" ht="48">
      <c r="A591" s="13">
        <f t="shared" si="39"/>
        <v>575</v>
      </c>
      <c r="B591" s="53" t="s">
        <v>463</v>
      </c>
      <c r="C591" s="53" t="s">
        <v>420</v>
      </c>
      <c r="D591" s="13"/>
      <c r="E591" s="48" t="s">
        <v>200</v>
      </c>
      <c r="F591" s="26">
        <f>F592</f>
        <v>5444</v>
      </c>
      <c r="G591" s="26">
        <f>G592</f>
        <v>7671</v>
      </c>
      <c r="H591" s="26">
        <f>H592</f>
        <v>7387</v>
      </c>
    </row>
    <row r="592" spans="1:8" ht="12.75">
      <c r="A592" s="13">
        <f t="shared" si="39"/>
        <v>576</v>
      </c>
      <c r="B592" s="53" t="s">
        <v>463</v>
      </c>
      <c r="C592" s="53" t="s">
        <v>420</v>
      </c>
      <c r="D592" s="13">
        <v>511</v>
      </c>
      <c r="E592" s="14" t="s">
        <v>149</v>
      </c>
      <c r="F592" s="26">
        <v>5444</v>
      </c>
      <c r="G592" s="26">
        <v>7671</v>
      </c>
      <c r="H592" s="26">
        <v>7387</v>
      </c>
    </row>
    <row r="593" spans="1:8" ht="12.75">
      <c r="A593" s="24">
        <f t="shared" si="39"/>
        <v>577</v>
      </c>
      <c r="B593" s="52" t="s">
        <v>465</v>
      </c>
      <c r="C593" s="52"/>
      <c r="D593" s="24"/>
      <c r="E593" s="25" t="s">
        <v>41</v>
      </c>
      <c r="F593" s="20">
        <f>F594</f>
        <v>136879</v>
      </c>
      <c r="G593" s="20">
        <f aca="true" t="shared" si="44" ref="G593:H596">G594</f>
        <v>128566.4</v>
      </c>
      <c r="H593" s="20">
        <f t="shared" si="44"/>
        <v>133880</v>
      </c>
    </row>
    <row r="594" spans="1:8" ht="24">
      <c r="A594" s="13">
        <f t="shared" si="39"/>
        <v>578</v>
      </c>
      <c r="B594" s="53" t="s">
        <v>466</v>
      </c>
      <c r="C594" s="53" t="s">
        <v>284</v>
      </c>
      <c r="D594" s="24"/>
      <c r="E594" s="14" t="s">
        <v>219</v>
      </c>
      <c r="F594" s="26">
        <f>F595</f>
        <v>136879</v>
      </c>
      <c r="G594" s="26">
        <f t="shared" si="44"/>
        <v>128566.4</v>
      </c>
      <c r="H594" s="26">
        <f t="shared" si="44"/>
        <v>133880</v>
      </c>
    </row>
    <row r="595" spans="1:8" ht="24">
      <c r="A595" s="24">
        <f t="shared" si="39"/>
        <v>579</v>
      </c>
      <c r="B595" s="52" t="s">
        <v>466</v>
      </c>
      <c r="C595" s="52" t="s">
        <v>418</v>
      </c>
      <c r="D595" s="24"/>
      <c r="E595" s="25" t="s">
        <v>77</v>
      </c>
      <c r="F595" s="20">
        <f>F596</f>
        <v>136879</v>
      </c>
      <c r="G595" s="20">
        <f t="shared" si="44"/>
        <v>128566.4</v>
      </c>
      <c r="H595" s="20">
        <f t="shared" si="44"/>
        <v>133880</v>
      </c>
    </row>
    <row r="596" spans="1:8" ht="24">
      <c r="A596" s="13">
        <f t="shared" si="39"/>
        <v>580</v>
      </c>
      <c r="B596" s="53" t="s">
        <v>465</v>
      </c>
      <c r="C596" s="53" t="s">
        <v>421</v>
      </c>
      <c r="D596" s="13"/>
      <c r="E596" s="14" t="s">
        <v>79</v>
      </c>
      <c r="F596" s="26">
        <f>F597</f>
        <v>136879</v>
      </c>
      <c r="G596" s="26">
        <f t="shared" si="44"/>
        <v>128566.4</v>
      </c>
      <c r="H596" s="26">
        <f t="shared" si="44"/>
        <v>133880</v>
      </c>
    </row>
    <row r="597" spans="1:8" ht="12.75">
      <c r="A597" s="13">
        <f t="shared" si="39"/>
        <v>581</v>
      </c>
      <c r="B597" s="53" t="s">
        <v>465</v>
      </c>
      <c r="C597" s="53" t="s">
        <v>421</v>
      </c>
      <c r="D597" s="13">
        <v>540</v>
      </c>
      <c r="E597" s="14" t="s">
        <v>10</v>
      </c>
      <c r="F597" s="26">
        <v>136879</v>
      </c>
      <c r="G597" s="26">
        <v>128566.4</v>
      </c>
      <c r="H597" s="26">
        <v>133880</v>
      </c>
    </row>
    <row r="598" spans="1:8" ht="12.75">
      <c r="A598" s="24">
        <f t="shared" si="39"/>
        <v>582</v>
      </c>
      <c r="B598" s="52"/>
      <c r="C598" s="52"/>
      <c r="D598" s="24"/>
      <c r="E598" s="24" t="s">
        <v>42</v>
      </c>
      <c r="F598" s="68">
        <f>F14+F132+F137+F157+F207+F254+F264+F461+F475+F535+F574+F579+F585</f>
        <v>957425.0999999999</v>
      </c>
      <c r="G598" s="20">
        <f>G14+G132+G137+G157+G207+G254+G264+G461+G475+G535+G574+G579+G585</f>
        <v>705905</v>
      </c>
      <c r="H598" s="20">
        <f>H14+H132+H137+H157+H207+H254+H264+H461+H475+H535+H574+H579+H585</f>
        <v>720525.8999999999</v>
      </c>
    </row>
    <row r="599" ht="12.75">
      <c r="F599" s="18" t="s">
        <v>280</v>
      </c>
    </row>
  </sheetData>
  <sheetProtection/>
  <mergeCells count="14">
    <mergeCell ref="A11:A12"/>
    <mergeCell ref="B11:B12"/>
    <mergeCell ref="C11:C12"/>
    <mergeCell ref="E11:E12"/>
    <mergeCell ref="F11:H11"/>
    <mergeCell ref="D11:D12"/>
    <mergeCell ref="F1:H1"/>
    <mergeCell ref="F3:H3"/>
    <mergeCell ref="F4:H4"/>
    <mergeCell ref="E5:H5"/>
    <mergeCell ref="A9:H9"/>
    <mergeCell ref="A1:B6"/>
    <mergeCell ref="E6:H6"/>
    <mergeCell ref="F7:H7"/>
  </mergeCells>
  <printOptions/>
  <pageMargins left="0.7874015748031497" right="0.7874015748031497" top="0.984251968503937" bottom="0.5905511811023623" header="0" footer="0"/>
  <pageSetup fitToHeight="29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2019-09-18T09:54:40Z</cp:lastPrinted>
  <dcterms:created xsi:type="dcterms:W3CDTF">1996-10-08T23:32:33Z</dcterms:created>
  <dcterms:modified xsi:type="dcterms:W3CDTF">2019-09-25T09:52:53Z</dcterms:modified>
  <cp:category/>
  <cp:version/>
  <cp:contentType/>
  <cp:contentStatus/>
</cp:coreProperties>
</file>